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akka\Downloads\"/>
    </mc:Choice>
  </mc:AlternateContent>
  <xr:revisionPtr revIDLastSave="0" documentId="13_ncr:1_{C81FB20D-224A-4A3A-B207-1226BD5C5201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ภาพรวมการใช้พลังงาน" sheetId="3" r:id="rId1"/>
    <sheet name="ไฟฟ้า" sheetId="1" r:id="rId2"/>
    <sheet name="น้ำประปา" sheetId="2" r:id="rId3"/>
    <sheet name="น้ำมันเชื้อเพลิง" sheetId="5" r:id="rId4"/>
    <sheet name="กระดาษ" sheetId="9" r:id="rId5"/>
    <sheet name="ฟอร์มรายงานน้ำมัน" sheetId="6" r:id="rId6"/>
    <sheet name="ฟอร์มรายงานการใช้กระดาษ" sheetId="8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5" l="1"/>
  <c r="D17" i="5"/>
  <c r="E12" i="5"/>
  <c r="E5" i="5"/>
  <c r="E6" i="5"/>
  <c r="K6" i="5" s="1"/>
  <c r="E7" i="5"/>
  <c r="E8" i="5"/>
  <c r="E9" i="5"/>
  <c r="E10" i="5"/>
  <c r="E11" i="5"/>
  <c r="K5" i="5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E124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46" i="6"/>
  <c r="E47" i="6"/>
  <c r="E48" i="6"/>
  <c r="E49" i="6"/>
  <c r="E50" i="6"/>
  <c r="E51" i="6"/>
  <c r="E52" i="6"/>
  <c r="E53" i="6"/>
  <c r="E54" i="6"/>
  <c r="E55" i="6"/>
  <c r="E56" i="6"/>
  <c r="E38" i="6"/>
  <c r="E39" i="6"/>
  <c r="E40" i="6"/>
  <c r="E41" i="6"/>
  <c r="E42" i="6"/>
  <c r="E43" i="6"/>
  <c r="E44" i="6"/>
  <c r="E45" i="6"/>
  <c r="E37" i="6"/>
  <c r="E21" i="6"/>
  <c r="E5" i="6"/>
  <c r="B3" i="3"/>
  <c r="K10" i="5"/>
  <c r="I7" i="3"/>
  <c r="AG5" i="2"/>
  <c r="AF11" i="1"/>
  <c r="AF8" i="1"/>
  <c r="B6" i="3" s="1"/>
  <c r="L17" i="5"/>
  <c r="K11" i="5"/>
  <c r="H9" i="3"/>
  <c r="N5" i="9"/>
  <c r="AF7" i="1"/>
  <c r="AF9" i="1"/>
  <c r="AF6" i="1"/>
  <c r="AF5" i="1"/>
  <c r="AF5" i="2"/>
  <c r="I4" i="3"/>
  <c r="I5" i="3"/>
  <c r="N11" i="9"/>
  <c r="AC11" i="9"/>
  <c r="I9" i="3"/>
  <c r="I11" i="3"/>
  <c r="I12" i="3"/>
  <c r="I13" i="3"/>
  <c r="I14" i="3"/>
  <c r="I3" i="3"/>
  <c r="AC5" i="9"/>
  <c r="N8" i="9"/>
  <c r="AA18" i="9"/>
  <c r="Y18" i="9"/>
  <c r="W18" i="9"/>
  <c r="U18" i="9"/>
  <c r="S18" i="9"/>
  <c r="Q18" i="9"/>
  <c r="AB6" i="9"/>
  <c r="AB7" i="9"/>
  <c r="AB8" i="9"/>
  <c r="AB9" i="9"/>
  <c r="AB10" i="9"/>
  <c r="AB11" i="9"/>
  <c r="AB12" i="9"/>
  <c r="AB13" i="9"/>
  <c r="AB14" i="9"/>
  <c r="AB15" i="9"/>
  <c r="AB16" i="9"/>
  <c r="Z6" i="9"/>
  <c r="Z7" i="9"/>
  <c r="Z8" i="9"/>
  <c r="Z9" i="9"/>
  <c r="Z10" i="9"/>
  <c r="Z11" i="9"/>
  <c r="Z12" i="9"/>
  <c r="Z13" i="9"/>
  <c r="Z14" i="9"/>
  <c r="Z15" i="9"/>
  <c r="Z16" i="9"/>
  <c r="X6" i="9"/>
  <c r="X7" i="9"/>
  <c r="X8" i="9"/>
  <c r="X9" i="9"/>
  <c r="X10" i="9"/>
  <c r="X11" i="9"/>
  <c r="X12" i="9"/>
  <c r="X13" i="9"/>
  <c r="X14" i="9"/>
  <c r="X15" i="9"/>
  <c r="X16" i="9"/>
  <c r="V6" i="9"/>
  <c r="V7" i="9"/>
  <c r="V8" i="9"/>
  <c r="V9" i="9"/>
  <c r="V10" i="9"/>
  <c r="V11" i="9"/>
  <c r="V12" i="9"/>
  <c r="V14" i="9"/>
  <c r="V15" i="9"/>
  <c r="V16" i="9"/>
  <c r="T6" i="9"/>
  <c r="T7" i="9"/>
  <c r="T8" i="9"/>
  <c r="T9" i="9"/>
  <c r="T10" i="9"/>
  <c r="T11" i="9"/>
  <c r="T13" i="9"/>
  <c r="T14" i="9"/>
  <c r="T15" i="9"/>
  <c r="T16" i="9"/>
  <c r="AB5" i="9"/>
  <c r="AB18" i="9"/>
  <c r="Z5" i="9"/>
  <c r="Z18" i="9"/>
  <c r="X5" i="9"/>
  <c r="X18" i="9"/>
  <c r="V5" i="9"/>
  <c r="V18" i="9"/>
  <c r="T5" i="9"/>
  <c r="T18" i="9"/>
  <c r="AC7" i="9"/>
  <c r="AE7" i="9"/>
  <c r="AC6" i="9"/>
  <c r="AE6" i="9"/>
  <c r="AC8" i="9"/>
  <c r="AE8" i="9"/>
  <c r="AC9" i="9"/>
  <c r="AE9" i="9"/>
  <c r="AC10" i="9"/>
  <c r="AE10" i="9"/>
  <c r="AE11" i="9"/>
  <c r="AC12" i="9"/>
  <c r="AE12" i="9"/>
  <c r="AC13" i="9"/>
  <c r="AE13" i="9"/>
  <c r="AC14" i="9"/>
  <c r="AE14" i="9"/>
  <c r="AC15" i="9"/>
  <c r="AE15" i="9"/>
  <c r="AC16" i="9"/>
  <c r="AE16" i="9"/>
  <c r="AE5" i="9"/>
  <c r="Q17" i="9"/>
  <c r="AC17" i="9"/>
  <c r="AB17" i="9"/>
  <c r="AA17" i="9"/>
  <c r="Z17" i="9"/>
  <c r="Y17" i="9"/>
  <c r="X17" i="9"/>
  <c r="W17" i="9"/>
  <c r="V17" i="9"/>
  <c r="U17" i="9"/>
  <c r="T17" i="9"/>
  <c r="S17" i="9"/>
  <c r="R6" i="9"/>
  <c r="R7" i="9"/>
  <c r="R8" i="9"/>
  <c r="R9" i="9"/>
  <c r="R10" i="9"/>
  <c r="R11" i="9"/>
  <c r="R12" i="9"/>
  <c r="R13" i="9"/>
  <c r="R14" i="9"/>
  <c r="R15" i="9"/>
  <c r="R16" i="9"/>
  <c r="R5" i="9"/>
  <c r="M6" i="9"/>
  <c r="M7" i="9"/>
  <c r="M8" i="9"/>
  <c r="M9" i="9"/>
  <c r="M10" i="9"/>
  <c r="M11" i="9"/>
  <c r="M12" i="9"/>
  <c r="M13" i="9"/>
  <c r="M14" i="9"/>
  <c r="M15" i="9"/>
  <c r="M16" i="9"/>
  <c r="M5" i="9"/>
  <c r="K6" i="9"/>
  <c r="K7" i="9"/>
  <c r="K8" i="9"/>
  <c r="K9" i="9"/>
  <c r="K10" i="9"/>
  <c r="K11" i="9"/>
  <c r="K12" i="9"/>
  <c r="K13" i="9"/>
  <c r="K14" i="9"/>
  <c r="K15" i="9"/>
  <c r="K16" i="9"/>
  <c r="K5" i="9"/>
  <c r="I6" i="9"/>
  <c r="I7" i="9"/>
  <c r="I8" i="9"/>
  <c r="I9" i="9"/>
  <c r="I10" i="9"/>
  <c r="I11" i="9"/>
  <c r="I12" i="9"/>
  <c r="I13" i="9"/>
  <c r="I14" i="9"/>
  <c r="I15" i="9"/>
  <c r="I16" i="9"/>
  <c r="I5" i="9"/>
  <c r="G6" i="9"/>
  <c r="G7" i="9"/>
  <c r="G8" i="9"/>
  <c r="G9" i="9"/>
  <c r="G10" i="9"/>
  <c r="G11" i="9"/>
  <c r="G12" i="9"/>
  <c r="G13" i="9"/>
  <c r="G14" i="9"/>
  <c r="G15" i="9"/>
  <c r="G16" i="9"/>
  <c r="G5" i="9"/>
  <c r="E6" i="9"/>
  <c r="E7" i="9"/>
  <c r="E8" i="9"/>
  <c r="E9" i="9"/>
  <c r="E10" i="9"/>
  <c r="E11" i="9"/>
  <c r="E12" i="9"/>
  <c r="E13" i="9"/>
  <c r="E14" i="9"/>
  <c r="E15" i="9"/>
  <c r="E16" i="9"/>
  <c r="E5" i="9"/>
  <c r="C6" i="9"/>
  <c r="C7" i="9"/>
  <c r="O7" i="9"/>
  <c r="C8" i="9"/>
  <c r="C9" i="9"/>
  <c r="C10" i="9"/>
  <c r="C11" i="9"/>
  <c r="C12" i="9"/>
  <c r="C13" i="9"/>
  <c r="C14" i="9"/>
  <c r="C15" i="9"/>
  <c r="C16" i="9"/>
  <c r="C5" i="9"/>
  <c r="P5" i="9"/>
  <c r="O5" i="9"/>
  <c r="N6" i="9"/>
  <c r="P6" i="9"/>
  <c r="O6" i="9"/>
  <c r="N7" i="9"/>
  <c r="P7" i="9"/>
  <c r="O8" i="9"/>
  <c r="N9" i="9"/>
  <c r="O9" i="9"/>
  <c r="N10" i="9"/>
  <c r="O10" i="9"/>
  <c r="P11" i="9"/>
  <c r="O11" i="9"/>
  <c r="N12" i="9"/>
  <c r="I10" i="3" s="1"/>
  <c r="P12" i="9"/>
  <c r="O12" i="9"/>
  <c r="N13" i="9"/>
  <c r="P13" i="9"/>
  <c r="O13" i="9"/>
  <c r="N14" i="9"/>
  <c r="P14" i="9"/>
  <c r="O14" i="9"/>
  <c r="N15" i="9"/>
  <c r="P15" i="9"/>
  <c r="O15" i="9"/>
  <c r="N16" i="9"/>
  <c r="P16" i="9"/>
  <c r="O16" i="9"/>
  <c r="B17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B18" i="9"/>
  <c r="C18" i="9"/>
  <c r="D18" i="9"/>
  <c r="E18" i="9"/>
  <c r="F18" i="9"/>
  <c r="G18" i="9"/>
  <c r="H18" i="9"/>
  <c r="I18" i="9"/>
  <c r="J18" i="9"/>
  <c r="K18" i="9"/>
  <c r="L18" i="9"/>
  <c r="M18" i="9"/>
  <c r="N18" i="9"/>
  <c r="O18" i="9"/>
  <c r="G18" i="5"/>
  <c r="E18" i="5"/>
  <c r="D18" i="2"/>
  <c r="F18" i="2"/>
  <c r="H18" i="2"/>
  <c r="J18" i="2"/>
  <c r="L18" i="2"/>
  <c r="N18" i="2"/>
  <c r="P18" i="2"/>
  <c r="R18" i="2"/>
  <c r="T18" i="2"/>
  <c r="V18" i="2"/>
  <c r="X18" i="2"/>
  <c r="Z18" i="2"/>
  <c r="AB18" i="2"/>
  <c r="AD18" i="2"/>
  <c r="B18" i="2"/>
  <c r="L17" i="1"/>
  <c r="N17" i="1"/>
  <c r="P17" i="1"/>
  <c r="R17" i="1"/>
  <c r="T17" i="1"/>
  <c r="V17" i="1"/>
  <c r="X17" i="1"/>
  <c r="Z17" i="1"/>
  <c r="AB17" i="1"/>
  <c r="AD17" i="1"/>
  <c r="H17" i="1"/>
  <c r="J17" i="1"/>
  <c r="D17" i="1"/>
  <c r="F17" i="1"/>
  <c r="B17" i="1"/>
  <c r="AD18" i="1"/>
  <c r="X18" i="1"/>
  <c r="Z18" i="1"/>
  <c r="AB18" i="1"/>
  <c r="V18" i="1"/>
  <c r="R18" i="1"/>
  <c r="L18" i="1"/>
  <c r="B18" i="1"/>
  <c r="AG6" i="2"/>
  <c r="AG7" i="2"/>
  <c r="AG8" i="2"/>
  <c r="AG9" i="2"/>
  <c r="AG10" i="2"/>
  <c r="AG11" i="2"/>
  <c r="AG12" i="2"/>
  <c r="AG13" i="2"/>
  <c r="AG14" i="2"/>
  <c r="AG15" i="2"/>
  <c r="AG16" i="2"/>
  <c r="AF6" i="2"/>
  <c r="AF7" i="2"/>
  <c r="AF8" i="2"/>
  <c r="AF9" i="2"/>
  <c r="AF10" i="2"/>
  <c r="AF11" i="2"/>
  <c r="AF12" i="2"/>
  <c r="AF13" i="2"/>
  <c r="AF14" i="2"/>
  <c r="AF15" i="2"/>
  <c r="AF16" i="2"/>
  <c r="E4" i="3"/>
  <c r="E5" i="3"/>
  <c r="E6" i="3"/>
  <c r="E7" i="3"/>
  <c r="E8" i="3"/>
  <c r="E9" i="3"/>
  <c r="E10" i="3"/>
  <c r="E11" i="3"/>
  <c r="E12" i="3"/>
  <c r="E13" i="3"/>
  <c r="E14" i="3"/>
  <c r="E3" i="3"/>
  <c r="G17" i="5"/>
  <c r="F17" i="5"/>
  <c r="E17" i="5"/>
  <c r="K17" i="5"/>
  <c r="K16" i="5"/>
  <c r="H14" i="3" s="1"/>
  <c r="K15" i="5"/>
  <c r="H13" i="3" s="1"/>
  <c r="K14" i="5"/>
  <c r="H12" i="3" s="1"/>
  <c r="H11" i="3"/>
  <c r="K12" i="5"/>
  <c r="H10" i="3" s="1"/>
  <c r="H8" i="3"/>
  <c r="K9" i="5"/>
  <c r="H7" i="3"/>
  <c r="K8" i="5"/>
  <c r="H6" i="3" s="1"/>
  <c r="K7" i="5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T18" i="1"/>
  <c r="P18" i="1"/>
  <c r="N18" i="1"/>
  <c r="J18" i="1"/>
  <c r="H18" i="1"/>
  <c r="F18" i="1"/>
  <c r="D18" i="1"/>
  <c r="AF16" i="1"/>
  <c r="B14" i="3"/>
  <c r="AF15" i="1"/>
  <c r="B13" i="3"/>
  <c r="AF14" i="1"/>
  <c r="B12" i="3"/>
  <c r="AF13" i="1"/>
  <c r="B11" i="3"/>
  <c r="AF12" i="1"/>
  <c r="B10" i="3"/>
  <c r="B9" i="3"/>
  <c r="AF10" i="1"/>
  <c r="B8" i="3"/>
  <c r="B7" i="3"/>
  <c r="B5" i="3"/>
  <c r="M3" i="3" a="1"/>
  <c r="M3" i="3"/>
  <c r="M15" i="3"/>
  <c r="P10" i="9"/>
  <c r="I8" i="3"/>
  <c r="P9" i="9"/>
  <c r="P8" i="9"/>
  <c r="I6" i="3"/>
  <c r="AG17" i="2"/>
  <c r="B4" i="3"/>
  <c r="AF17" i="1"/>
  <c r="K18" i="5"/>
  <c r="H3" i="3" a="1"/>
  <c r="H3" i="3"/>
  <c r="H15" i="3"/>
  <c r="I15" i="3"/>
  <c r="L3" i="3"/>
  <c r="J3" i="3"/>
  <c r="L14" i="3"/>
  <c r="J14" i="3"/>
  <c r="L13" i="3"/>
  <c r="J13" i="3"/>
  <c r="L12" i="3"/>
  <c r="J12" i="3"/>
  <c r="L11" i="3"/>
  <c r="J11" i="3"/>
  <c r="L10" i="3"/>
  <c r="J10" i="3"/>
  <c r="L9" i="3"/>
  <c r="J9" i="3"/>
  <c r="L8" i="3"/>
  <c r="J8" i="3"/>
  <c r="L7" i="3"/>
  <c r="J7" i="3"/>
  <c r="L6" i="3"/>
  <c r="J6" i="3"/>
  <c r="L5" i="3"/>
  <c r="J5" i="3"/>
  <c r="L4" i="3"/>
  <c r="J4" i="3"/>
  <c r="AE17" i="9"/>
  <c r="AE18" i="9"/>
  <c r="P18" i="9"/>
  <c r="P17" i="9"/>
  <c r="R17" i="9"/>
  <c r="R18" i="9"/>
  <c r="AC18" i="9"/>
  <c r="AD5" i="9"/>
  <c r="AD16" i="9"/>
  <c r="AD15" i="9"/>
  <c r="AD14" i="9"/>
  <c r="AD13" i="9"/>
  <c r="AD12" i="9"/>
  <c r="AD11" i="9"/>
  <c r="AD10" i="9"/>
  <c r="AD9" i="9"/>
  <c r="AD8" i="9"/>
  <c r="AD6" i="9"/>
  <c r="AD7" i="9"/>
  <c r="AF17" i="2"/>
  <c r="AF18" i="2"/>
  <c r="E16" i="3"/>
  <c r="F4" i="3"/>
  <c r="E15" i="3"/>
  <c r="AF18" i="1"/>
  <c r="B15" i="3"/>
  <c r="J15" i="3"/>
  <c r="L15" i="3"/>
  <c r="AD18" i="9"/>
  <c r="AD17" i="9"/>
  <c r="E17" i="3"/>
  <c r="G4" i="3"/>
  <c r="F5" i="3"/>
  <c r="G5" i="3"/>
  <c r="F6" i="3"/>
  <c r="G6" i="3"/>
  <c r="F7" i="3"/>
  <c r="G7" i="3"/>
  <c r="F8" i="3"/>
  <c r="G8" i="3"/>
  <c r="F9" i="3"/>
  <c r="G9" i="3"/>
  <c r="F10" i="3"/>
  <c r="G10" i="3"/>
  <c r="F11" i="3"/>
  <c r="G11" i="3"/>
  <c r="F12" i="3"/>
  <c r="G12" i="3"/>
  <c r="F13" i="3"/>
  <c r="G13" i="3"/>
  <c r="F14" i="3"/>
  <c r="G14" i="3"/>
  <c r="F3" i="3"/>
  <c r="G3" i="3"/>
  <c r="B16" i="3"/>
  <c r="C3" i="3"/>
  <c r="C14" i="3"/>
  <c r="D14" i="3"/>
  <c r="C13" i="3"/>
  <c r="D13" i="3"/>
  <c r="C12" i="3"/>
  <c r="D12" i="3"/>
  <c r="C11" i="3"/>
  <c r="D11" i="3"/>
  <c r="C10" i="3"/>
  <c r="D10" i="3"/>
  <c r="C9" i="3"/>
  <c r="D9" i="3"/>
  <c r="C8" i="3"/>
  <c r="D8" i="3"/>
  <c r="C7" i="3"/>
  <c r="D7" i="3"/>
  <c r="C6" i="3"/>
  <c r="D6" i="3"/>
  <c r="C5" i="3"/>
  <c r="D5" i="3"/>
  <c r="C4" i="3"/>
  <c r="D4" i="3"/>
  <c r="B17" i="3"/>
  <c r="D3" i="3"/>
  <c r="D15" i="3"/>
  <c r="C15" i="3"/>
  <c r="F15" i="3"/>
  <c r="G1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Aneeta  Kalor (อานีตา กาลอ)</author>
  </authors>
  <commentList>
    <comment ref="F5" authorId="0" shapeId="0" xr:uid="{8EC07CE7-B21D-4020-8254-04F4BDF33902}">
      <text>
        <r>
          <rPr>
            <sz val="11"/>
            <color theme="1"/>
            <rFont val="Aptos Narrow"/>
            <family val="2"/>
            <scheme val="minor"/>
          </rPr>
          <t>หมายเหตุ: เปลี่ยนมาตรน้ำ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<sst xmlns="http://schemas.openxmlformats.org/spreadsheetml/2006/main" count="639" uniqueCount="159">
  <si>
    <t>สรุปผลการใช้พลังงานและทรัพยากร (รายเดือน) พ.ศ.2568</t>
  </si>
  <si>
    <t>จำนวนกระดาษ (รีม)</t>
  </si>
  <si>
    <t>เดือน</t>
  </si>
  <si>
    <t>ปริมาณการใช้ไฟฟ้า (หน่วย)</t>
  </si>
  <si>
    <t>หน่วยที่ลดลง</t>
  </si>
  <si>
    <t>ลดลงได้ (%)</t>
  </si>
  <si>
    <t>ปริมาณการใช้น้ำประปา (ลบ.ม.)</t>
  </si>
  <si>
    <t>ปริมาณการใช้น้ำมันเชื้อเพลิง (ลิตร)</t>
  </si>
  <si>
    <t>ปริมาณการใช้กระดาษ (แผ่น)</t>
  </si>
  <si>
    <t>ปริมาณการใช้กระดาษ (กก.)</t>
  </si>
  <si>
    <t>หมายเหตุ</t>
  </si>
  <si>
    <t>รวม</t>
  </si>
  <si>
    <t>Reused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</si>
  <si>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</si>
  <si>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</si>
  <si>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</si>
  <si>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</si>
  <si>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</si>
  <si>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</si>
  <si>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</si>
  <si>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</si>
  <si>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</si>
  <si>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</si>
  <si>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</si>
  <si>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</si>
  <si>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เฉลี่ยรวม</t>
  </si>
  <si>
    <t>เป้าหมาย (ลดลง 1%)</t>
  </si>
  <si>
    <t>จำนวนบุคคลากร</t>
  </si>
  <si>
    <t>บันทึกการใช้ไฟฟ้า (รายเดือน) ประจำปี พ.ศ.2568</t>
  </si>
  <si>
    <t>อาคาร สนข. (อ.74)</t>
  </si>
  <si>
    <t>อาคารกองกายฯ (อ.39)</t>
  </si>
  <si>
    <t>อาคารกองพัฒฯ ตึก A (อ.2)</t>
  </si>
  <si>
    <t>อาคารกองพัฒฯ ตึก B (อ.13)</t>
  </si>
  <si>
    <t>อาคาร DTC (อ.9)</t>
  </si>
  <si>
    <t>อาคารยานยนต์ (อ.43)</t>
  </si>
  <si>
    <t>อาคารสำนักงานอธิการบดี (อาคาร 1)</t>
  </si>
  <si>
    <t>อาคารศูนย์ภาษา (อาคาร 4)</t>
  </si>
  <si>
    <t>อาคารงานรักษาความปลอดภัย (อาคาร 29)</t>
  </si>
  <si>
    <t>อาคารปฏิบัติการคอมพิวเตอร์ (อาคาร 14)</t>
  </si>
  <si>
    <t>อาคารกิจกรรมนักศึกษา (อาคาร 56)</t>
  </si>
  <si>
    <t>อาคารเรียนรวม 19</t>
  </si>
  <si>
    <t>อาคารเรียนรวม 58</t>
  </si>
  <si>
    <t>โรงอาหารลานอิฐ</t>
  </si>
  <si>
    <t>โรงอาหารลานประดู่</t>
  </si>
  <si>
    <t>วันที่บันทึก</t>
  </si>
  <si>
    <t>ผู้บันทึกข้อมูล</t>
  </si>
  <si>
    <t>จำนวนบุคลากร (คน)</t>
  </si>
  <si>
    <t>5 บาทต่อหน่วย</t>
  </si>
  <si>
    <t>ปริมาณการใช้ (หน่วย)</t>
  </si>
  <si>
    <t>ค่าไฟฟ้า (บาท)</t>
  </si>
  <si>
    <t>กำลังดำเนินการ</t>
  </si>
  <si>
    <t>.</t>
  </si>
  <si>
    <t>aneeta.k</t>
  </si>
  <si>
    <t>ระบบ Smart Energy Meter</t>
  </si>
  <si>
    <t>ติดตั้งมิเตอร์</t>
  </si>
  <si>
    <t> </t>
  </si>
  <si>
    <t>-</t>
  </si>
  <si>
    <t>muhammadsufyan.b</t>
  </si>
  <si>
    <t>kornkamol.m</t>
  </si>
  <si>
    <t xml:space="preserve">ระบบ Smart Energy Meter </t>
  </si>
  <si>
    <t>เฉลี่ย</t>
  </si>
  <si>
    <t>บันทึกการใช้น้ำประปา (รายเดือน) ประจำปี พ.ศ.2568</t>
  </si>
  <si>
    <t>ปริมาณการใช้ (ลบ.ม.)</t>
  </si>
  <si>
    <t>ค่าน้ำประปา (บาท)</t>
  </si>
  <si>
    <t>เปลี่ยนมาตรน้ำ</t>
  </si>
  <si>
    <t>มอ 201.1.4/68-35 ลว 6 ก.พ. 68</t>
  </si>
  <si>
    <t>มอ 201.1.4/68-63 ลว 17 มี.ค. 68</t>
  </si>
  <si>
    <t>มอ 201.1.4/68-84 ลว 21 เม.ย. 68</t>
  </si>
  <si>
    <t>มอ 201.1.4/68-107 ลว 16 พ.ค. 68</t>
  </si>
  <si>
    <t>มอ 201.1.4/68-116 ลว 4 มิ.ย.68</t>
  </si>
  <si>
    <t>มอ 201.1.4/68-147 ลว 8 ก.ค. 68</t>
  </si>
  <si>
    <t>มอ 201.1.4/68-171 ลว 6 ส.ค. 68</t>
  </si>
  <si>
    <t>มอ 201.1.4/68-203 ลว 3 ก.ย.68</t>
  </si>
  <si>
    <t>มอ 201.1.4/68-234 ลว 6 ต.ค.68</t>
  </si>
  <si>
    <t>บันทึกการใช้น้ำมันเชื้อเพลิง (รายเดือน) ประจำปี พ.ศ.2568</t>
  </si>
  <si>
    <t>ปริมาณน้ำมันเครื่อง Generator (ดีเซล)</t>
  </si>
  <si>
    <t>น้ำมันดีเซล</t>
  </si>
  <si>
    <t>แก๊สโซฮอล</t>
  </si>
  <si>
    <t>ปริมาณการใช้ (ลิตร)</t>
  </si>
  <si>
    <t>ค่าน้ำมัน (บาท)</t>
  </si>
  <si>
    <r>
      <rPr>
        <b/>
        <sz val="16"/>
        <color rgb="FFFF0000"/>
        <rFont val="TH SarabunPSK"/>
      </rPr>
      <t>บันทึก</t>
    </r>
    <r>
      <rPr>
        <sz val="16"/>
        <color rgb="FF000000"/>
        <rFont val="TH SarabunPSK"/>
      </rPr>
      <t>ปริมาณการใช้ (ลิตร)</t>
    </r>
  </si>
  <si>
    <r>
      <rPr>
        <b/>
        <sz val="16"/>
        <color rgb="FFFF0000"/>
        <rFont val="TH SarabunPSK"/>
      </rPr>
      <t>นำไปใช้</t>
    </r>
    <r>
      <rPr>
        <sz val="16"/>
        <color rgb="FF000000"/>
        <rFont val="TH SarabunPSK"/>
      </rPr>
      <t>ปริมาณการใช้ (ลิตร)</t>
    </r>
  </si>
  <si>
    <t>ปริมาณการใช้ทั้งหมด (ลิตร)</t>
  </si>
  <si>
    <t>ค่าใช้จ่ายทั้งหมด (บาท)</t>
  </si>
  <si>
    <t>sofiyah.k</t>
  </si>
  <si>
    <t>auschaya</t>
  </si>
  <si>
    <t>เก็บข้อมูลแยกตามรถ</t>
  </si>
  <si>
    <t>บันทึกการใช้กระดาษ (รายเดือน) ประจำปี พ.ศ.2568</t>
  </si>
  <si>
    <t>เดือน/ประเภท</t>
  </si>
  <si>
    <t>กระดาษใหม่</t>
  </si>
  <si>
    <t>กระดาษ Reused</t>
  </si>
  <si>
    <t>A4</t>
  </si>
  <si>
    <t>A4 พิเศษ</t>
  </si>
  <si>
    <t>A3</t>
  </si>
  <si>
    <t>A2</t>
  </si>
  <si>
    <t>กระดาษต่อเนื่อง</t>
  </si>
  <si>
    <t>ใบเสร็จ</t>
  </si>
  <si>
    <t>แผ่น</t>
  </si>
  <si>
    <t>กก.</t>
  </si>
  <si>
    <t>รีม</t>
  </si>
  <si>
    <t>เทียบหน่วย กระดาษ 1 แผ่น หนัก 0.005 กก.</t>
  </si>
  <si>
    <t xml:space="preserve">เก็บข้อมูลแยกหน่วยงาน </t>
  </si>
  <si>
    <t>บันทึกการใช้น้ำมันเชื้อเพลิงแยกตามทะเบียนรถ</t>
  </si>
  <si>
    <t>ทะเบียนรถ 40-0229</t>
  </si>
  <si>
    <t>ลำดับ</t>
  </si>
  <si>
    <t>วันที่เดินทาง</t>
  </si>
  <si>
    <t>เลขไมล์ก่อนเดินทาง</t>
  </si>
  <si>
    <t>เลขไมล์หลังเดินทาง</t>
  </si>
  <si>
    <t>ระยะทาง (กิโลเมตร)</t>
  </si>
  <si>
    <t>กิจกรรมการใช้รถ</t>
  </si>
  <si>
    <t>ปริมาณการใช้น้ำมัน (ลิตร)</t>
  </si>
  <si>
    <t>ค่าน้ำมัน</t>
  </si>
  <si>
    <t>ดีเซล</t>
  </si>
  <si>
    <t>23 มค 68</t>
  </si>
  <si>
    <t>รับ-ส่ง ปช.</t>
  </si>
  <si>
    <t>ทะเบียนรถ 40-0105</t>
  </si>
  <si>
    <t>22 มค 68</t>
  </si>
  <si>
    <t>นำรถกลับจากปรับปรุง</t>
  </si>
  <si>
    <t>ทะเบียนรถ 40-0265</t>
  </si>
  <si>
    <t>2 มค 68</t>
  </si>
  <si>
    <t>รัับ-ส่ง นร.</t>
  </si>
  <si>
    <t>3 มค 68</t>
  </si>
  <si>
    <t>6 มค 68</t>
  </si>
  <si>
    <t>7 มค 68</t>
  </si>
  <si>
    <t>8 มค 68</t>
  </si>
  <si>
    <t>9 มค 68</t>
  </si>
  <si>
    <t>10 มค 68</t>
  </si>
  <si>
    <t>13 มค 68</t>
  </si>
  <si>
    <t>14 มค 68</t>
  </si>
  <si>
    <t>15 มค 68</t>
  </si>
  <si>
    <t>17 มค 68</t>
  </si>
  <si>
    <t>20 มค 68</t>
  </si>
  <si>
    <t>21 มค 68</t>
  </si>
  <si>
    <t>24 มค 68</t>
  </si>
  <si>
    <t>27 มค 68</t>
  </si>
  <si>
    <t>28 มค 68</t>
  </si>
  <si>
    <t>30 มค 68</t>
  </si>
  <si>
    <t>31 มค 68</t>
  </si>
  <si>
    <t>ทะเบียนรถ 40-0206</t>
  </si>
  <si>
    <t>ส่ง นศท.</t>
  </si>
  <si>
    <t>ประชุม</t>
  </si>
  <si>
    <t>16 มค 68</t>
  </si>
  <si>
    <t>อบรม</t>
  </si>
  <si>
    <t>กิิจกรรมอาสาพาสอน</t>
  </si>
  <si>
    <t>ทะเบียนรถ กข-4829</t>
  </si>
  <si>
    <t>รับ-ส่งรองฯอรุณีวรรณ</t>
  </si>
  <si>
    <t>ทะเบียนรถ กค-6206</t>
  </si>
  <si>
    <t>รัับ รองฯอัตชัย</t>
  </si>
  <si>
    <t>ส่ง รองฯอัตชัย</t>
  </si>
  <si>
    <t>ส่่ง รองฯอัตชัย</t>
  </si>
  <si>
    <t>12 มค 68</t>
  </si>
  <si>
    <t>รับ รองฯอัตชัย</t>
  </si>
  <si>
    <t>ศาลปกครอง</t>
  </si>
  <si>
    <t>ศาลากลาง</t>
  </si>
  <si>
    <t>ร่วมงาน</t>
  </si>
  <si>
    <t>25 มค 68</t>
  </si>
  <si>
    <t>บริการรองฯ</t>
  </si>
  <si>
    <t>บริิการรองฯ</t>
  </si>
  <si>
    <t>ทะเบียนรถ นข-379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</si>
</sst>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TH SarabunPSK"/>
    </font>
    <font>
      <sz val="16"/>
      <color theme="1"/>
      <name val="TH SarabunPSK"/>
    </font>
    <font>
      <sz val="16"/>
      <color rgb="FF000000"/>
      <name val="TH SarabunPSK"/>
    </font>
    <font>
      <b/>
      <sz val="16"/>
      <color rgb="FFFF0000"/>
      <name val="TH SarabunPSK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6"/>
      <color rgb="FF000000"/>
      <name val="TH Sarabun New"/>
      <family val="2"/>
    </font>
    <font>
      <b/>
      <sz val="16"/>
      <color rgb="FFFF0000"/>
      <name val="TH Sarabun New"/>
      <family val="2"/>
    </font>
    <font>
      <b/>
      <sz val="16"/>
      <color rgb="FF000000"/>
      <name val="TH Sarabun New"/>
      <family val="2"/>
    </font>
  </fonts>
  <fills count="2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17" fontId="2" fillId="0" borderId="5" xfId="0" applyNumberFormat="1" applyFont="1" applyBorder="1" applyAlignment="1">
      <alignment vertical="top"/>
    </xf>
    <xf numFmtId="0" fontId="3" fillId="0" borderId="5" xfId="0" applyFont="1" applyBorder="1" applyAlignment="1">
      <alignment vertical="top"/>
    </xf>
    <xf numFmtId="15" fontId="3" fillId="0" borderId="5" xfId="0" applyNumberFormat="1" applyFont="1" applyBorder="1" applyAlignment="1">
      <alignment vertical="top"/>
    </xf>
    <xf numFmtId="165" fontId="3" fillId="0" borderId="5" xfId="0" applyNumberFormat="1" applyFont="1" applyBorder="1" applyAlignment="1">
      <alignment horizontal="right" vertical="top"/>
    </xf>
    <xf numFmtId="165" fontId="3" fillId="0" borderId="5" xfId="0" applyNumberFormat="1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3" fillId="10" borderId="5" xfId="0" applyFont="1" applyFill="1" applyBorder="1" applyAlignment="1">
      <alignment horizontal="center" vertical="top"/>
    </xf>
    <xf numFmtId="0" fontId="2" fillId="10" borderId="5" xfId="0" applyFont="1" applyFill="1" applyBorder="1" applyAlignment="1">
      <alignment horizontal="center" vertical="top"/>
    </xf>
    <xf numFmtId="0" fontId="3" fillId="16" borderId="5" xfId="0" applyFont="1" applyFill="1" applyBorder="1" applyAlignment="1">
      <alignment vertical="top"/>
    </xf>
    <xf numFmtId="0" fontId="2" fillId="16" borderId="4" xfId="0" applyFont="1" applyFill="1" applyBorder="1" applyAlignment="1">
      <alignment horizontal="center" vertical="top"/>
    </xf>
    <xf numFmtId="165" fontId="2" fillId="16" borderId="4" xfId="0" applyNumberFormat="1" applyFont="1" applyFill="1" applyBorder="1" applyAlignment="1">
      <alignment vertical="top"/>
    </xf>
    <xf numFmtId="0" fontId="2" fillId="16" borderId="4" xfId="0" applyFont="1" applyFill="1" applyBorder="1" applyAlignment="1">
      <alignment vertical="top"/>
    </xf>
    <xf numFmtId="0" fontId="2" fillId="10" borderId="10" xfId="0" applyFont="1" applyFill="1" applyBorder="1" applyAlignment="1">
      <alignment horizontal="center" vertical="top"/>
    </xf>
    <xf numFmtId="165" fontId="2" fillId="10" borderId="10" xfId="0" applyNumberFormat="1" applyFont="1" applyFill="1" applyBorder="1" applyAlignment="1">
      <alignment vertical="top"/>
    </xf>
    <xf numFmtId="4" fontId="3" fillId="0" borderId="5" xfId="0" applyNumberFormat="1" applyFont="1" applyBorder="1" applyAlignment="1">
      <alignment vertical="top"/>
    </xf>
    <xf numFmtId="4" fontId="2" fillId="16" borderId="4" xfId="0" applyNumberFormat="1" applyFont="1" applyFill="1" applyBorder="1" applyAlignment="1">
      <alignment vertical="top"/>
    </xf>
    <xf numFmtId="2" fontId="3" fillId="0" borderId="5" xfId="0" applyNumberFormat="1" applyFont="1" applyBorder="1" applyAlignment="1">
      <alignment vertical="top"/>
    </xf>
    <xf numFmtId="0" fontId="2" fillId="17" borderId="5" xfId="0" applyFon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3" borderId="5" xfId="0" applyFont="1" applyFill="1" applyBorder="1" applyAlignment="1">
      <alignment horizontal="center" vertical="top"/>
    </xf>
    <xf numFmtId="0" fontId="6" fillId="4" borderId="5" xfId="0" applyFont="1" applyFill="1" applyBorder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5" xfId="0" applyFont="1" applyBorder="1" applyAlignment="1">
      <alignment horizontal="left" vertical="top"/>
    </xf>
    <xf numFmtId="165" fontId="7" fillId="0" borderId="0" xfId="0" applyNumberFormat="1" applyFont="1" applyAlignment="1">
      <alignment horizontal="right" vertical="top"/>
    </xf>
    <xf numFmtId="165" fontId="7" fillId="0" borderId="5" xfId="1" applyFont="1" applyBorder="1" applyAlignment="1">
      <alignment horizontal="right" vertical="top"/>
    </xf>
    <xf numFmtId="165" fontId="8" fillId="0" borderId="3" xfId="0" applyNumberFormat="1" applyFont="1" applyBorder="1" applyAlignment="1">
      <alignment horizontal="right"/>
    </xf>
    <xf numFmtId="165" fontId="7" fillId="4" borderId="5" xfId="1" applyFont="1" applyFill="1" applyBorder="1" applyAlignment="1">
      <alignment horizontal="right" vertical="top"/>
    </xf>
    <xf numFmtId="165" fontId="7" fillId="0" borderId="5" xfId="1" applyFont="1" applyBorder="1" applyAlignment="1">
      <alignment vertical="top"/>
    </xf>
    <xf numFmtId="15" fontId="6" fillId="0" borderId="5" xfId="1" applyNumberFormat="1" applyFont="1" applyBorder="1" applyAlignment="1">
      <alignment vertical="top"/>
    </xf>
    <xf numFmtId="165" fontId="7" fillId="0" borderId="1" xfId="1" applyFont="1" applyBorder="1" applyAlignment="1">
      <alignment vertical="top"/>
    </xf>
    <xf numFmtId="165" fontId="6" fillId="0" borderId="5" xfId="1" applyFont="1" applyBorder="1" applyAlignment="1">
      <alignment vertical="top" wrapText="1"/>
    </xf>
    <xf numFmtId="165" fontId="7" fillId="0" borderId="0" xfId="0" applyNumberFormat="1" applyFont="1" applyAlignment="1">
      <alignment vertical="top"/>
    </xf>
    <xf numFmtId="0" fontId="8" fillId="0" borderId="3" xfId="0" applyFont="1" applyBorder="1" applyAlignment="1">
      <alignment horizontal="right"/>
    </xf>
    <xf numFmtId="165" fontId="7" fillId="0" borderId="5" xfId="1" applyFont="1" applyBorder="1" applyAlignment="1">
      <alignment horizontal="right" vertical="top" wrapText="1"/>
    </xf>
    <xf numFmtId="165" fontId="7" fillId="0" borderId="5" xfId="1" applyFont="1" applyFill="1" applyBorder="1" applyAlignment="1">
      <alignment horizontal="right" vertical="top"/>
    </xf>
    <xf numFmtId="165" fontId="7" fillId="0" borderId="5" xfId="1" applyFont="1" applyFill="1" applyBorder="1" applyAlignment="1">
      <alignment horizontal="right" vertical="top" wrapText="1"/>
    </xf>
    <xf numFmtId="165" fontId="7" fillId="20" borderId="5" xfId="1" applyFont="1" applyFill="1" applyBorder="1" applyAlignment="1">
      <alignment horizontal="right" vertical="top"/>
    </xf>
    <xf numFmtId="165" fontId="6" fillId="4" borderId="5" xfId="1" applyFont="1" applyFill="1" applyBorder="1" applyAlignment="1">
      <alignment horizontal="right" vertical="top"/>
    </xf>
    <xf numFmtId="165" fontId="7" fillId="4" borderId="5" xfId="1" applyFont="1" applyFill="1" applyBorder="1" applyAlignment="1">
      <alignment vertical="top"/>
    </xf>
    <xf numFmtId="15" fontId="6" fillId="4" borderId="5" xfId="1" applyNumberFormat="1" applyFont="1" applyFill="1" applyBorder="1" applyAlignment="1">
      <alignment vertical="top"/>
    </xf>
    <xf numFmtId="165" fontId="7" fillId="4" borderId="1" xfId="1" applyFont="1" applyFill="1" applyBorder="1" applyAlignment="1">
      <alignment vertical="top"/>
    </xf>
    <xf numFmtId="165" fontId="6" fillId="4" borderId="5" xfId="1" applyFont="1" applyFill="1" applyBorder="1" applyAlignment="1">
      <alignment vertical="top" wrapText="1"/>
    </xf>
    <xf numFmtId="165" fontId="6" fillId="3" borderId="5" xfId="0" applyNumberFormat="1" applyFont="1" applyFill="1" applyBorder="1" applyAlignment="1">
      <alignment horizontal="right" vertical="top"/>
    </xf>
    <xf numFmtId="0" fontId="6" fillId="3" borderId="5" xfId="0" applyFont="1" applyFill="1" applyBorder="1" applyAlignment="1">
      <alignment horizontal="right" vertical="top"/>
    </xf>
    <xf numFmtId="0" fontId="6" fillId="3" borderId="5" xfId="0" applyFont="1" applyFill="1" applyBorder="1" applyAlignment="1">
      <alignment vertical="top"/>
    </xf>
    <xf numFmtId="0" fontId="7" fillId="0" borderId="0" xfId="0" applyFont="1"/>
    <xf numFmtId="0" fontId="6" fillId="8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10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11" borderId="5" xfId="0" applyFont="1" applyFill="1" applyBorder="1" applyAlignment="1">
      <alignment horizontal="center"/>
    </xf>
    <xf numFmtId="0" fontId="6" fillId="11" borderId="14" xfId="0" applyFont="1" applyFill="1" applyBorder="1" applyAlignment="1">
      <alignment horizontal="center" wrapText="1"/>
    </xf>
    <xf numFmtId="0" fontId="7" fillId="20" borderId="13" xfId="0" applyFont="1" applyFill="1" applyBorder="1" applyAlignment="1">
      <alignment horizontal="center"/>
    </xf>
    <xf numFmtId="0" fontId="6" fillId="0" borderId="5" xfId="0" applyFont="1" applyBorder="1"/>
    <xf numFmtId="165" fontId="7" fillId="0" borderId="5" xfId="0" applyNumberFormat="1" applyFont="1" applyBorder="1"/>
    <xf numFmtId="0" fontId="7" fillId="0" borderId="5" xfId="0" applyFont="1" applyBorder="1"/>
    <xf numFmtId="166" fontId="7" fillId="0" borderId="0" xfId="0" applyNumberFormat="1" applyFont="1" applyAlignment="1">
      <alignment horizontal="right"/>
    </xf>
    <xf numFmtId="165" fontId="7" fillId="0" borderId="4" xfId="0" applyNumberFormat="1" applyFont="1" applyBorder="1"/>
    <xf numFmtId="0" fontId="6" fillId="8" borderId="5" xfId="0" applyFont="1" applyFill="1" applyBorder="1"/>
    <xf numFmtId="165" fontId="6" fillId="9" borderId="5" xfId="0" applyNumberFormat="1" applyFont="1" applyFill="1" applyBorder="1"/>
    <xf numFmtId="165" fontId="6" fillId="10" borderId="1" xfId="0" applyNumberFormat="1" applyFont="1" applyFill="1" applyBorder="1"/>
    <xf numFmtId="165" fontId="6" fillId="3" borderId="1" xfId="0" applyNumberFormat="1" applyFont="1" applyFill="1" applyBorder="1"/>
    <xf numFmtId="165" fontId="6" fillId="11" borderId="1" xfId="0" applyNumberFormat="1" applyFont="1" applyFill="1" applyBorder="1"/>
    <xf numFmtId="165" fontId="6" fillId="10" borderId="11" xfId="0" applyNumberFormat="1" applyFont="1" applyFill="1" applyBorder="1"/>
    <xf numFmtId="0" fontId="6" fillId="0" borderId="0" xfId="0" applyFont="1"/>
    <xf numFmtId="165" fontId="6" fillId="0" borderId="0" xfId="0" applyNumberFormat="1" applyFont="1"/>
    <xf numFmtId="165" fontId="6" fillId="0" borderId="0" xfId="1" applyFont="1"/>
    <xf numFmtId="165" fontId="6" fillId="0" borderId="0" xfId="1" applyFont="1" applyAlignment="1"/>
    <xf numFmtId="0" fontId="6" fillId="6" borderId="5" xfId="0" applyFont="1" applyFill="1" applyBorder="1" applyAlignment="1">
      <alignment horizontal="center" vertical="top"/>
    </xf>
    <xf numFmtId="0" fontId="6" fillId="7" borderId="5" xfId="0" applyFont="1" applyFill="1" applyBorder="1" applyAlignment="1">
      <alignment horizontal="center" vertical="top"/>
    </xf>
    <xf numFmtId="17" fontId="6" fillId="0" borderId="5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horizontal="right" vertical="top"/>
    </xf>
    <xf numFmtId="164" fontId="7" fillId="0" borderId="5" xfId="1" applyNumberFormat="1" applyFont="1" applyBorder="1" applyAlignment="1">
      <alignment horizontal="right" vertical="top"/>
    </xf>
    <xf numFmtId="14" fontId="7" fillId="0" borderId="5" xfId="0" applyNumberFormat="1" applyFont="1" applyBorder="1" applyAlignment="1">
      <alignment vertical="top"/>
    </xf>
    <xf numFmtId="0" fontId="7" fillId="0" borderId="5" xfId="0" applyFont="1" applyBorder="1" applyAlignment="1">
      <alignment vertical="top"/>
    </xf>
    <xf numFmtId="15" fontId="7" fillId="0" borderId="5" xfId="0" applyNumberFormat="1" applyFont="1" applyBorder="1" applyAlignment="1">
      <alignment vertical="top"/>
    </xf>
    <xf numFmtId="0" fontId="6" fillId="7" borderId="4" xfId="0" applyFont="1" applyFill="1" applyBorder="1" applyAlignment="1">
      <alignment horizontal="center" vertical="top"/>
    </xf>
    <xf numFmtId="164" fontId="6" fillId="7" borderId="4" xfId="0" applyNumberFormat="1" applyFont="1" applyFill="1" applyBorder="1" applyAlignment="1">
      <alignment horizontal="center" vertical="top"/>
    </xf>
    <xf numFmtId="0" fontId="9" fillId="7" borderId="4" xfId="0" applyFont="1" applyFill="1" applyBorder="1" applyAlignment="1">
      <alignment vertical="top"/>
    </xf>
    <xf numFmtId="0" fontId="6" fillId="6" borderId="10" xfId="0" applyFont="1" applyFill="1" applyBorder="1" applyAlignment="1">
      <alignment horizontal="center" vertical="top"/>
    </xf>
    <xf numFmtId="164" fontId="6" fillId="6" borderId="10" xfId="0" applyNumberFormat="1" applyFont="1" applyFill="1" applyBorder="1" applyAlignment="1">
      <alignment vertical="top"/>
    </xf>
    <xf numFmtId="1" fontId="6" fillId="6" borderId="10" xfId="0" applyNumberFormat="1" applyFont="1" applyFill="1" applyBorder="1" applyAlignment="1">
      <alignment vertical="top"/>
    </xf>
    <xf numFmtId="0" fontId="7" fillId="0" borderId="0" xfId="0" applyFont="1" applyAlignment="1">
      <alignment horizontal="center" vertical="top"/>
    </xf>
    <xf numFmtId="0" fontId="7" fillId="12" borderId="10" xfId="0" applyFont="1" applyFill="1" applyBorder="1" applyAlignment="1">
      <alignment horizontal="center" vertical="top"/>
    </xf>
    <xf numFmtId="0" fontId="6" fillId="15" borderId="10" xfId="0" applyFont="1" applyFill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right" vertical="top"/>
    </xf>
    <xf numFmtId="2" fontId="7" fillId="0" borderId="10" xfId="0" applyNumberFormat="1" applyFont="1" applyBorder="1" applyAlignment="1">
      <alignment horizontal="center" vertical="top"/>
    </xf>
    <xf numFmtId="2" fontId="8" fillId="0" borderId="10" xfId="0" applyNumberFormat="1" applyFont="1" applyBorder="1"/>
    <xf numFmtId="2" fontId="6" fillId="0" borderId="10" xfId="0" applyNumberFormat="1" applyFont="1" applyBorder="1" applyAlignment="1">
      <alignment horizontal="center" vertical="top"/>
    </xf>
    <xf numFmtId="1" fontId="6" fillId="0" borderId="10" xfId="0" applyNumberFormat="1" applyFont="1" applyBorder="1" applyAlignment="1">
      <alignment horizontal="center" vertical="top"/>
    </xf>
    <xf numFmtId="0" fontId="7" fillId="0" borderId="10" xfId="0" applyFont="1" applyBorder="1" applyAlignment="1">
      <alignment horizontal="center" vertical="top"/>
    </xf>
    <xf numFmtId="0" fontId="6" fillId="18" borderId="10" xfId="0" applyFont="1" applyFill="1" applyBorder="1" applyAlignment="1">
      <alignment horizontal="center" vertical="top"/>
    </xf>
    <xf numFmtId="4" fontId="10" fillId="18" borderId="10" xfId="0" applyNumberFormat="1" applyFont="1" applyFill="1" applyBorder="1"/>
    <xf numFmtId="2" fontId="6" fillId="18" borderId="10" xfId="0" applyNumberFormat="1" applyFont="1" applyFill="1" applyBorder="1" applyAlignment="1">
      <alignment horizontal="center" vertical="top"/>
    </xf>
    <xf numFmtId="0" fontId="6" fillId="19" borderId="10" xfId="0" applyFont="1" applyFill="1" applyBorder="1" applyAlignment="1">
      <alignment horizontal="center" vertical="top"/>
    </xf>
    <xf numFmtId="4" fontId="10" fillId="19" borderId="10" xfId="0" applyNumberFormat="1" applyFont="1" applyFill="1" applyBorder="1"/>
    <xf numFmtId="0" fontId="7" fillId="0" borderId="10" xfId="0" applyFont="1" applyBorder="1" applyAlignment="1">
      <alignment vertical="top"/>
    </xf>
    <xf numFmtId="0" fontId="6" fillId="16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6" fillId="15" borderId="5" xfId="0" applyFont="1" applyFill="1" applyBorder="1" applyAlignment="1">
      <alignment horizontal="center" vertical="top"/>
    </xf>
    <xf numFmtId="0" fontId="6" fillId="8" borderId="1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8" borderId="3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 vertical="top"/>
    </xf>
    <xf numFmtId="0" fontId="6" fillId="2" borderId="7" xfId="0" applyFont="1" applyFill="1" applyBorder="1" applyAlignment="1">
      <alignment horizontal="center" vertical="top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horizontal="center" vertical="top"/>
    </xf>
    <xf numFmtId="0" fontId="6" fillId="5" borderId="3" xfId="0" applyFont="1" applyFill="1" applyBorder="1" applyAlignment="1">
      <alignment horizontal="center" vertical="top"/>
    </xf>
    <xf numFmtId="0" fontId="6" fillId="5" borderId="6" xfId="0" applyFont="1" applyFill="1" applyBorder="1" applyAlignment="1">
      <alignment horizontal="center" vertical="top"/>
    </xf>
    <xf numFmtId="0" fontId="6" fillId="5" borderId="7" xfId="0" applyFont="1" applyFill="1" applyBorder="1" applyAlignment="1">
      <alignment horizontal="center" vertical="top"/>
    </xf>
    <xf numFmtId="0" fontId="6" fillId="5" borderId="2" xfId="0" applyFont="1" applyFill="1" applyBorder="1" applyAlignment="1">
      <alignment horizontal="center" vertical="top"/>
    </xf>
    <xf numFmtId="0" fontId="6" fillId="5" borderId="5" xfId="0" applyFont="1" applyFill="1" applyBorder="1" applyAlignment="1">
      <alignment horizontal="center" vertical="top"/>
    </xf>
    <xf numFmtId="0" fontId="2" fillId="17" borderId="1" xfId="0" applyFont="1" applyFill="1" applyBorder="1" applyAlignment="1">
      <alignment horizontal="center" vertical="top"/>
    </xf>
    <xf numFmtId="0" fontId="2" fillId="17" borderId="2" xfId="0" applyFont="1" applyFill="1" applyBorder="1" applyAlignment="1">
      <alignment horizontal="center" vertical="top"/>
    </xf>
    <xf numFmtId="0" fontId="2" fillId="17" borderId="3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17" borderId="5" xfId="0" applyFont="1" applyFill="1" applyBorder="1" applyAlignment="1">
      <alignment horizontal="center" vertical="top"/>
    </xf>
    <xf numFmtId="0" fontId="2" fillId="17" borderId="5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top"/>
    </xf>
    <xf numFmtId="0" fontId="3" fillId="10" borderId="3" xfId="0" applyFont="1" applyFill="1" applyBorder="1" applyAlignment="1">
      <alignment horizontal="center" vertical="top"/>
    </xf>
    <xf numFmtId="0" fontId="6" fillId="14" borderId="10" xfId="0" applyFont="1" applyFill="1" applyBorder="1" applyAlignment="1">
      <alignment horizontal="center" vertical="top"/>
    </xf>
    <xf numFmtId="0" fontId="6" fillId="13" borderId="10" xfId="0" applyFont="1" applyFill="1" applyBorder="1" applyAlignment="1">
      <alignment horizontal="center" vertical="top"/>
    </xf>
    <xf numFmtId="0" fontId="7" fillId="12" borderId="10" xfId="0" applyFont="1" applyFill="1" applyBorder="1" applyAlignment="1">
      <alignment horizontal="center" vertical="top"/>
    </xf>
    <xf numFmtId="0" fontId="6" fillId="0" borderId="10" xfId="0" applyFont="1" applyBorder="1" applyAlignment="1">
      <alignment horizontal="center" vertical="center"/>
    </xf>
    <xf numFmtId="0" fontId="6" fillId="16" borderId="4" xfId="0" applyFont="1" applyFill="1" applyBorder="1" applyAlignment="1">
      <alignment horizontal="center" vertical="center"/>
    </xf>
    <xf numFmtId="0" fontId="6" fillId="16" borderId="9" xfId="0" applyFont="1" applyFill="1" applyBorder="1" applyAlignment="1">
      <alignment horizontal="center" vertical="center"/>
    </xf>
    <xf numFmtId="0" fontId="6" fillId="17" borderId="5" xfId="0" applyFont="1" applyFill="1" applyBorder="1" applyAlignment="1">
      <alignment horizontal="center" vertical="top"/>
    </xf>
    <xf numFmtId="0" fontId="6" fillId="10" borderId="5" xfId="0" applyFont="1" applyFill="1" applyBorder="1" applyAlignment="1">
      <alignment horizontal="left" vertical="top"/>
    </xf>
    <xf numFmtId="0" fontId="6" fillId="16" borderId="5" xfId="0" applyFont="1" applyFill="1" applyBorder="1" applyAlignment="1">
      <alignment horizontal="center" vertical="center"/>
    </xf>
    <xf numFmtId="0" fontId="6" fillId="14" borderId="5" xfId="0" applyFont="1" applyFill="1" applyBorder="1" applyAlignment="1">
      <alignment horizontal="center" vertical="top"/>
    </xf>
    <xf numFmtId="0" fontId="6" fillId="14" borderId="1" xfId="0" applyFont="1" applyFill="1" applyBorder="1" applyAlignment="1">
      <alignment horizontal="center" vertical="top"/>
    </xf>
    <xf numFmtId="0" fontId="6" fillId="14" borderId="3" xfId="0" applyFont="1" applyFill="1" applyBorder="1" applyAlignment="1">
      <alignment horizontal="center" vertical="top"/>
    </xf>
    <xf numFmtId="0" fontId="6" fillId="12" borderId="1" xfId="0" applyFont="1" applyFill="1" applyBorder="1" applyAlignment="1">
      <alignment horizontal="center" vertical="top"/>
    </xf>
    <xf numFmtId="0" fontId="6" fillId="12" borderId="2" xfId="0" applyFont="1" applyFill="1" applyBorder="1" applyAlignment="1">
      <alignment horizontal="center" vertical="top"/>
    </xf>
    <xf numFmtId="0" fontId="6" fillId="12" borderId="3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top"/>
    </xf>
    <xf numFmtId="0" fontId="6" fillId="13" borderId="2" xfId="0" applyFont="1" applyFill="1" applyBorder="1" applyAlignment="1">
      <alignment horizontal="center" vertical="top"/>
    </xf>
    <xf numFmtId="0" fontId="6" fillId="13" borderId="3" xfId="0" applyFont="1" applyFill="1" applyBorder="1" applyAlignment="1">
      <alignment horizontal="center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072AF-3558-4413-A7DA-93D22FF61392}">
  <dimension ref="A1:M19"/>
  <sheetViews>
    <sheetView topLeftCell="H1" workbookViewId="0">
      <selection activeCell="E8" sqref="E8"/>
    </sheetView>
  </sheetViews>
  <sheetFormatPr defaultColWidth="10.42578125" defaultRowHeight="20.25" customHeight="1" x14ac:dyDescent="0.55000000000000004"/>
  <cols>
    <col min="1" max="1" width="19.140625" style="50" bestFit="1" customWidth="1"/>
    <col min="2" max="2" width="24.42578125" style="50" bestFit="1" customWidth="1"/>
    <col min="3" max="3" width="11.5703125" style="50" bestFit="1" customWidth="1"/>
    <col min="4" max="4" width="11.42578125" style="50" bestFit="1" customWidth="1"/>
    <col min="5" max="5" width="27.85546875" style="50" bestFit="1" customWidth="1"/>
    <col min="6" max="6" width="11.5703125" style="50" bestFit="1" customWidth="1"/>
    <col min="7" max="7" width="11.42578125" style="50" bestFit="1" customWidth="1"/>
    <col min="8" max="8" width="30.5703125" style="50" bestFit="1" customWidth="1"/>
    <col min="9" max="9" width="25.5703125" style="50" bestFit="1" customWidth="1"/>
    <col min="10" max="10" width="24.5703125" style="50" bestFit="1" customWidth="1"/>
    <col min="11" max="11" width="8.5703125" style="50" bestFit="1" customWidth="1"/>
    <col min="12" max="12" width="8.140625" style="50" bestFit="1" customWidth="1"/>
    <col min="13" max="13" width="7.140625" style="50" bestFit="1" customWidth="1"/>
    <col min="14" max="16383" width="9.140625" style="50"/>
    <col min="16384" max="16384" width="9.140625" style="50" customWidth="1"/>
  </cols>
  <sheetData>
    <row r="1" spans="1:13" ht="24" x14ac:dyDescent="0.55000000000000004">
      <c r="A1" s="107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9"/>
      <c r="L1" s="110" t="s">
        <v>1</v>
      </c>
      <c r="M1" s="111"/>
    </row>
    <row r="2" spans="1:13" ht="24" customHeight="1" x14ac:dyDescent="0.55000000000000004">
      <c r="A2" s="51" t="s">
        <v>2</v>
      </c>
      <c r="B2" s="52" t="s">
        <v>3</v>
      </c>
      <c r="C2" s="52" t="s">
        <v>4</v>
      </c>
      <c r="D2" s="52" t="s">
        <v>5</v>
      </c>
      <c r="E2" s="53" t="s">
        <v>6</v>
      </c>
      <c r="F2" s="53" t="s">
        <v>4</v>
      </c>
      <c r="G2" s="53" t="s">
        <v>5</v>
      </c>
      <c r="H2" s="54" t="s">
        <v>7</v>
      </c>
      <c r="I2" s="55" t="s">
        <v>8</v>
      </c>
      <c r="J2" s="55" t="s">
        <v>9</v>
      </c>
      <c r="K2" s="51" t="s">
        <v>10</v>
      </c>
      <c r="L2" s="56" t="s">
        <v>11</v>
      </c>
      <c r="M2" s="57" t="s">
        <v>12</v>
      </c>
    </row>
    <row r="3" spans="1:13" ht="24" x14ac:dyDescent="0.55000000000000004">
      <c r="A3" s="58" t="s">
        <v>13</v>
      </c>
      <c r="B3" s="59">
        <f>ไฟฟ้า!AF5</f>
        <v>129512</v>
      </c>
      <c r="C3" s="59">
        <f>$B$16-B3</f>
        <v>-39200.416666666672</v>
      </c>
      <c r="D3" s="59">
        <f>(C3/$B$16)*100</f>
        <v>-43.405746217493338</v>
      </c>
      <c r="E3" s="59">
        <f>น้ำประปา!AF5</f>
        <v>976</v>
      </c>
      <c r="F3" s="59">
        <f>$E$16-E3</f>
        <v>533.5</v>
      </c>
      <c r="G3" s="59">
        <f>(F3/$E$16)*100</f>
        <v>35.342828751242131</v>
      </c>
      <c r="H3" s="59" cm="1">
        <f t="array" ref="H3:H5">น้ำมันเชื้อเพลิง!K5:K7</f>
        <v>1414.22</v>
      </c>
      <c r="I3" s="59">
        <f>SUM(กระดาษ!N5,กระดาษ!AC5)</f>
        <v>10381</v>
      </c>
      <c r="J3" s="59">
        <f>I3*0.005</f>
        <v>51.905000000000001</v>
      </c>
      <c r="K3" s="60"/>
      <c r="L3" s="61">
        <f>I3/500</f>
        <v>20.762</v>
      </c>
      <c r="M3" s="61" cm="1">
        <f t="array" ref="M3:M14">กระดาษ!AE5:AE16</f>
        <v>2.786</v>
      </c>
    </row>
    <row r="4" spans="1:13" ht="24" x14ac:dyDescent="0.55000000000000004">
      <c r="A4" s="58" t="s">
        <v>14</v>
      </c>
      <c r="B4" s="59">
        <f>ไฟฟ้า!AF6</f>
        <v>116289</v>
      </c>
      <c r="C4" s="59">
        <f t="shared" ref="C4:C14" si="0">$B$16-B4</f>
        <v>-25977.416666666672</v>
      </c>
      <c r="D4" s="59">
        <f t="shared" ref="D4:D14" si="1">(C4/$B$16)*100</f>
        <v>-28.764213523735886</v>
      </c>
      <c r="E4" s="59">
        <f>น้ำประปา!AF6</f>
        <v>1183</v>
      </c>
      <c r="F4" s="59">
        <f>$E$16-E4</f>
        <v>326.5</v>
      </c>
      <c r="G4" s="59">
        <f t="shared" ref="G4:G14" si="2">(F4/$E$16)*100</f>
        <v>21.629678701556806</v>
      </c>
      <c r="H4" s="59">
        <v>1712.1</v>
      </c>
      <c r="I4" s="59">
        <f>SUM(กระดาษ!N6,กระดาษ!AC6)</f>
        <v>7328</v>
      </c>
      <c r="J4" s="59">
        <f t="shared" ref="J4:J14" si="3">I4*0.005</f>
        <v>36.64</v>
      </c>
      <c r="K4" s="60"/>
      <c r="L4" s="61">
        <f t="shared" ref="L4:L14" si="4">I4/500</f>
        <v>14.656000000000001</v>
      </c>
      <c r="M4" s="61">
        <v>2.83</v>
      </c>
    </row>
    <row r="5" spans="1:13" ht="24" x14ac:dyDescent="0.55000000000000004">
      <c r="A5" s="58" t="s">
        <v>15</v>
      </c>
      <c r="B5" s="59">
        <f>ไฟฟ้า!AF7</f>
        <v>126445</v>
      </c>
      <c r="C5" s="59">
        <f t="shared" si="0"/>
        <v>-36133.416666666672</v>
      </c>
      <c r="D5" s="59">
        <f t="shared" si="1"/>
        <v>-40.00972558891025</v>
      </c>
      <c r="E5" s="59">
        <f>น้ำประปา!AF7</f>
        <v>1133</v>
      </c>
      <c r="F5" s="59">
        <f t="shared" ref="F5:F14" si="5">$E$16-E5</f>
        <v>376.5</v>
      </c>
      <c r="G5" s="59">
        <f t="shared" si="2"/>
        <v>24.942033786021859</v>
      </c>
      <c r="H5" s="59">
        <v>1424.95</v>
      </c>
      <c r="I5" s="59">
        <f>SUM(กระดาษ!N7,กระดาษ!AC7)</f>
        <v>12660</v>
      </c>
      <c r="J5" s="59">
        <f t="shared" si="3"/>
        <v>63.300000000000004</v>
      </c>
      <c r="K5" s="60"/>
      <c r="L5" s="61">
        <f t="shared" si="4"/>
        <v>25.32</v>
      </c>
      <c r="M5" s="61">
        <v>2.89</v>
      </c>
    </row>
    <row r="6" spans="1:13" ht="24" x14ac:dyDescent="0.55000000000000004">
      <c r="A6" s="58" t="s">
        <v>16</v>
      </c>
      <c r="B6" s="59">
        <f>ไฟฟ้า!AF8</f>
        <v>118466</v>
      </c>
      <c r="C6" s="59">
        <f t="shared" si="0"/>
        <v>-28154.416666666672</v>
      </c>
      <c r="D6" s="59">
        <f t="shared" si="1"/>
        <v>-31.174757021755244</v>
      </c>
      <c r="E6" s="59">
        <f>น้ำประปา!AF8</f>
        <v>2293</v>
      </c>
      <c r="F6" s="59">
        <f t="shared" si="5"/>
        <v>-783.5</v>
      </c>
      <c r="G6" s="59">
        <f t="shared" si="2"/>
        <v>-51.904604173567407</v>
      </c>
      <c r="H6" s="59">
        <f>น้ำมันเชื้อเพลิง!K8</f>
        <v>1369.72</v>
      </c>
      <c r="I6" s="59">
        <f>SUM(กระดาษ!N8,กระดาษ!AC8)</f>
        <v>16791</v>
      </c>
      <c r="J6" s="59">
        <f t="shared" si="3"/>
        <v>83.954999999999998</v>
      </c>
      <c r="K6" s="60"/>
      <c r="L6" s="61">
        <f t="shared" si="4"/>
        <v>33.582000000000001</v>
      </c>
      <c r="M6" s="61">
        <v>6.6840000000000002</v>
      </c>
    </row>
    <row r="7" spans="1:13" ht="24" x14ac:dyDescent="0.55000000000000004">
      <c r="A7" s="58" t="s">
        <v>17</v>
      </c>
      <c r="B7" s="59">
        <f>ไฟฟ้า!AF9</f>
        <v>117205</v>
      </c>
      <c r="C7" s="59">
        <f t="shared" si="0"/>
        <v>-26893.416666666672</v>
      </c>
      <c r="D7" s="59">
        <f t="shared" si="1"/>
        <v>-29.778479873844173</v>
      </c>
      <c r="E7" s="59">
        <f>น้ำประปา!AF9</f>
        <v>1408</v>
      </c>
      <c r="F7" s="59">
        <f t="shared" si="5"/>
        <v>101.5</v>
      </c>
      <c r="G7" s="59">
        <f t="shared" si="2"/>
        <v>6.7240808214640611</v>
      </c>
      <c r="H7" s="59">
        <f>น้ำมันเชื้อเพลิง!K9</f>
        <v>1911.83</v>
      </c>
      <c r="I7" s="59">
        <f>SUM(กระดาษ!N9,กระดาษ!AC9)</f>
        <v>12197</v>
      </c>
      <c r="J7" s="59">
        <f t="shared" si="3"/>
        <v>60.984999999999999</v>
      </c>
      <c r="K7" s="60"/>
      <c r="L7" s="61">
        <f t="shared" si="4"/>
        <v>24.393999999999998</v>
      </c>
      <c r="M7" s="61">
        <v>4.4180000000000001</v>
      </c>
    </row>
    <row r="8" spans="1:13" ht="24" x14ac:dyDescent="0.55000000000000004">
      <c r="A8" s="58" t="s">
        <v>18</v>
      </c>
      <c r="B8" s="59">
        <f>ไฟฟ้า!AF10</f>
        <v>91233</v>
      </c>
      <c r="C8" s="59">
        <f t="shared" si="0"/>
        <v>-921.41666666667152</v>
      </c>
      <c r="D8" s="59">
        <f t="shared" si="1"/>
        <v>-1.0202641041800709</v>
      </c>
      <c r="E8" s="59">
        <f>น้ำประปา!AF10</f>
        <v>1941</v>
      </c>
      <c r="F8" s="59">
        <f t="shared" si="5"/>
        <v>-431.5</v>
      </c>
      <c r="G8" s="59">
        <f t="shared" si="2"/>
        <v>-28.585624378933421</v>
      </c>
      <c r="H8" s="59">
        <f>น้ำมันเชื้อเพลิง!K10</f>
        <v>2506.61</v>
      </c>
      <c r="I8" s="59">
        <f>SUM(กระดาษ!N10,กระดาษ!AC10)</f>
        <v>7041</v>
      </c>
      <c r="J8" s="59">
        <f t="shared" si="3"/>
        <v>35.204999999999998</v>
      </c>
      <c r="K8" s="60"/>
      <c r="L8" s="61">
        <f t="shared" si="4"/>
        <v>14.082000000000001</v>
      </c>
      <c r="M8" s="61">
        <v>2.226</v>
      </c>
    </row>
    <row r="9" spans="1:13" ht="24" x14ac:dyDescent="0.55000000000000004">
      <c r="A9" s="58" t="s">
        <v>19</v>
      </c>
      <c r="B9" s="59">
        <f>ไฟฟ้า!AF11</f>
        <v>136957</v>
      </c>
      <c r="C9" s="59">
        <f t="shared" si="0"/>
        <v>-46645.416666666672</v>
      </c>
      <c r="D9" s="59">
        <f t="shared" si="1"/>
        <v>-51.649428506310102</v>
      </c>
      <c r="E9" s="59">
        <f>น้ำประปา!AF11</f>
        <v>2583</v>
      </c>
      <c r="F9" s="59">
        <f t="shared" si="5"/>
        <v>-1073.5</v>
      </c>
      <c r="G9" s="59">
        <f t="shared" si="2"/>
        <v>-71.116263663464721</v>
      </c>
      <c r="H9" s="59">
        <f>น้ำมันเชื้อเพลิง!K11</f>
        <v>1950.42</v>
      </c>
      <c r="I9" s="59">
        <f>SUM(กระดาษ!N11,กระดาษ!AC11)</f>
        <v>13158</v>
      </c>
      <c r="J9" s="59">
        <f t="shared" si="3"/>
        <v>65.790000000000006</v>
      </c>
      <c r="K9" s="60"/>
      <c r="L9" s="61">
        <f t="shared" si="4"/>
        <v>26.315999999999999</v>
      </c>
      <c r="M9" s="61">
        <v>4.32</v>
      </c>
    </row>
    <row r="10" spans="1:13" ht="24" x14ac:dyDescent="0.55000000000000004">
      <c r="A10" s="58" t="s">
        <v>20</v>
      </c>
      <c r="B10" s="59">
        <f>ไฟฟ้า!AF12</f>
        <v>134288</v>
      </c>
      <c r="C10" s="59">
        <f t="shared" si="0"/>
        <v>-43976.416666666672</v>
      </c>
      <c r="D10" s="59">
        <f t="shared" si="1"/>
        <v>-48.694104392293724</v>
      </c>
      <c r="E10" s="59">
        <f>น้ำประปา!AF12</f>
        <v>2300</v>
      </c>
      <c r="F10" s="59">
        <f t="shared" si="5"/>
        <v>-790.5</v>
      </c>
      <c r="G10" s="59">
        <f t="shared" si="2"/>
        <v>-52.368333885392516</v>
      </c>
      <c r="H10" s="59">
        <f>น้ำมันเชื้อเพลิง!K12</f>
        <v>2025.87</v>
      </c>
      <c r="I10" s="59">
        <f>SUM(กระดาษ!N12,กระดาษ!AC12)</f>
        <v>12540</v>
      </c>
      <c r="J10" s="59">
        <f t="shared" si="3"/>
        <v>62.7</v>
      </c>
      <c r="K10" s="60"/>
      <c r="L10" s="61">
        <f t="shared" si="4"/>
        <v>25.08</v>
      </c>
      <c r="M10" s="61">
        <v>4.7480000000000002</v>
      </c>
    </row>
    <row r="11" spans="1:13" ht="24" x14ac:dyDescent="0.55000000000000004">
      <c r="A11" s="58" t="s">
        <v>21</v>
      </c>
      <c r="B11" s="59">
        <f>ไฟฟ้า!AF13</f>
        <v>113344</v>
      </c>
      <c r="C11" s="59">
        <f t="shared" si="0"/>
        <v>-23032.416666666672</v>
      </c>
      <c r="D11" s="59">
        <f t="shared" si="1"/>
        <v>-25.503280771477272</v>
      </c>
      <c r="E11" s="59">
        <f>น้ำประปา!AF13</f>
        <v>4297</v>
      </c>
      <c r="F11" s="59">
        <f t="shared" si="5"/>
        <v>-2787.5</v>
      </c>
      <c r="G11" s="59">
        <f t="shared" si="2"/>
        <v>-184.66379595892678</v>
      </c>
      <c r="H11" s="59">
        <f>น้ำมันเชื้อเพลิง!K13</f>
        <v>2108</v>
      </c>
      <c r="I11" s="59">
        <f>SUM(กระดาษ!N13,กระดาษ!AC13)</f>
        <v>0</v>
      </c>
      <c r="J11" s="59">
        <f t="shared" si="3"/>
        <v>0</v>
      </c>
      <c r="K11" s="60"/>
      <c r="L11" s="61">
        <f t="shared" si="4"/>
        <v>0</v>
      </c>
      <c r="M11" s="61">
        <v>0</v>
      </c>
    </row>
    <row r="12" spans="1:13" ht="24" x14ac:dyDescent="0.55000000000000004">
      <c r="A12" s="58" t="s">
        <v>22</v>
      </c>
      <c r="B12" s="59">
        <f>ไฟฟ้า!AF14</f>
        <v>0</v>
      </c>
      <c r="C12" s="59">
        <f t="shared" si="0"/>
        <v>90311.583333333328</v>
      </c>
      <c r="D12" s="59">
        <f t="shared" si="1"/>
        <v>100</v>
      </c>
      <c r="E12" s="59">
        <f>น้ำประปา!AF14</f>
        <v>0</v>
      </c>
      <c r="F12" s="59">
        <f t="shared" si="5"/>
        <v>1509.5</v>
      </c>
      <c r="G12" s="59">
        <f t="shared" si="2"/>
        <v>100</v>
      </c>
      <c r="H12" s="59">
        <f>น้ำมันเชื้อเพลิง!K14</f>
        <v>0</v>
      </c>
      <c r="I12" s="59">
        <f>SUM(กระดาษ!N14,กระดาษ!AC14)</f>
        <v>0</v>
      </c>
      <c r="J12" s="59">
        <f t="shared" si="3"/>
        <v>0</v>
      </c>
      <c r="K12" s="60"/>
      <c r="L12" s="61">
        <f t="shared" si="4"/>
        <v>0</v>
      </c>
      <c r="M12" s="61">
        <v>0</v>
      </c>
    </row>
    <row r="13" spans="1:13" ht="24" x14ac:dyDescent="0.55000000000000004">
      <c r="A13" s="58" t="s">
        <v>23</v>
      </c>
      <c r="B13" s="59">
        <f>ไฟฟ้า!AF15</f>
        <v>0</v>
      </c>
      <c r="C13" s="59">
        <f t="shared" si="0"/>
        <v>90311.583333333328</v>
      </c>
      <c r="D13" s="59">
        <f t="shared" si="1"/>
        <v>100</v>
      </c>
      <c r="E13" s="59">
        <f>น้ำประปา!AF15</f>
        <v>0</v>
      </c>
      <c r="F13" s="59">
        <f t="shared" si="5"/>
        <v>1509.5</v>
      </c>
      <c r="G13" s="59">
        <f t="shared" si="2"/>
        <v>100</v>
      </c>
      <c r="H13" s="59">
        <f>น้ำมันเชื้อเพลิง!K15</f>
        <v>0</v>
      </c>
      <c r="I13" s="59">
        <f>SUM(กระดาษ!N15,กระดาษ!AC15)</f>
        <v>0</v>
      </c>
      <c r="J13" s="59">
        <f t="shared" si="3"/>
        <v>0</v>
      </c>
      <c r="K13" s="60"/>
      <c r="L13" s="61">
        <f t="shared" si="4"/>
        <v>0</v>
      </c>
      <c r="M13" s="61">
        <v>0</v>
      </c>
    </row>
    <row r="14" spans="1:13" ht="24" x14ac:dyDescent="0.55000000000000004">
      <c r="A14" s="58" t="s">
        <v>24</v>
      </c>
      <c r="B14" s="59">
        <f>ไฟฟ้า!AF16</f>
        <v>0</v>
      </c>
      <c r="C14" s="59">
        <f t="shared" si="0"/>
        <v>90311.583333333328</v>
      </c>
      <c r="D14" s="59">
        <f t="shared" si="1"/>
        <v>100</v>
      </c>
      <c r="E14" s="59">
        <f>น้ำประปา!AF16</f>
        <v>0</v>
      </c>
      <c r="F14" s="59">
        <f t="shared" si="5"/>
        <v>1509.5</v>
      </c>
      <c r="G14" s="59">
        <f t="shared" si="2"/>
        <v>100</v>
      </c>
      <c r="H14" s="62">
        <f>น้ำมันเชื้อเพลิง!K16</f>
        <v>0</v>
      </c>
      <c r="I14" s="59">
        <f>SUM(กระดาษ!N16,กระดาษ!AC16)</f>
        <v>0</v>
      </c>
      <c r="J14" s="59">
        <f t="shared" si="3"/>
        <v>0</v>
      </c>
      <c r="K14" s="60"/>
      <c r="L14" s="61">
        <f t="shared" si="4"/>
        <v>0</v>
      </c>
      <c r="M14" s="61">
        <v>0</v>
      </c>
    </row>
    <row r="15" spans="1:13" ht="24" x14ac:dyDescent="0.55000000000000004">
      <c r="A15" s="63" t="s">
        <v>11</v>
      </c>
      <c r="B15" s="64">
        <f>SUM(B3:B14)</f>
        <v>1083739</v>
      </c>
      <c r="C15" s="64">
        <f>SUM(C3:C14)</f>
        <v>-1.4551915228366852E-10</v>
      </c>
      <c r="D15" s="64">
        <f t="shared" ref="D15" si="6">SUM(D3:D14)</f>
        <v>0</v>
      </c>
      <c r="E15" s="65">
        <f>SUM(E3:E14)</f>
        <v>18114</v>
      </c>
      <c r="F15" s="64">
        <f>SUM(F3:F14)</f>
        <v>0</v>
      </c>
      <c r="G15" s="64">
        <f t="shared" ref="G15" si="7">SUM(G3:G14)</f>
        <v>0</v>
      </c>
      <c r="H15" s="66">
        <f>SUM(H3:H14)</f>
        <v>16423.72</v>
      </c>
      <c r="I15" s="67">
        <f>SUM(I3:I14)</f>
        <v>92096</v>
      </c>
      <c r="J15" s="67">
        <f>SUM(J3:J14)</f>
        <v>460.48</v>
      </c>
      <c r="K15" s="65"/>
      <c r="L15" s="65">
        <f>SUM(L3:L14)</f>
        <v>184.19200000000001</v>
      </c>
      <c r="M15" s="68">
        <f>SUM(M3:M14)</f>
        <v>30.902000000000001</v>
      </c>
    </row>
    <row r="16" spans="1:13" ht="24" x14ac:dyDescent="0.55000000000000004">
      <c r="A16" s="69" t="s">
        <v>25</v>
      </c>
      <c r="B16" s="70">
        <f>AVERAGE(B3:B14)</f>
        <v>90311.583333333328</v>
      </c>
      <c r="E16" s="70">
        <f>AVERAGE(E3:E14)</f>
        <v>1509.5</v>
      </c>
    </row>
    <row r="17" spans="1:5" ht="24" customHeight="1" x14ac:dyDescent="0.55000000000000004">
      <c r="A17" s="69" t="s">
        <v>26</v>
      </c>
      <c r="B17" s="71">
        <f>B16-(B16*1%)</f>
        <v>89408.467499999999</v>
      </c>
      <c r="E17" s="70">
        <f>E16-(E16*1%)</f>
        <v>1494.405</v>
      </c>
    </row>
    <row r="18" spans="1:5" ht="20.25" customHeight="1" x14ac:dyDescent="0.55000000000000004">
      <c r="A18" s="69" t="s">
        <v>27</v>
      </c>
      <c r="B18" s="72">
        <v>413</v>
      </c>
    </row>
    <row r="19" spans="1:5" ht="24" customHeight="1" x14ac:dyDescent="0.55000000000000004"/>
  </sheetData>
  <mergeCells count="2">
    <mergeCell ref="A1:K1"/>
    <mergeCell ref="L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8"/>
  <sheetViews>
    <sheetView workbookViewId="0">
      <selection activeCell="B15" sqref="B15"/>
    </sheetView>
  </sheetViews>
  <sheetFormatPr defaultColWidth="10.42578125" defaultRowHeight="24" x14ac:dyDescent="0.25"/>
  <cols>
    <col min="1" max="1" width="18.28515625" style="26" customWidth="1"/>
    <col min="2" max="2" width="19.28515625" style="26" bestFit="1" customWidth="1"/>
    <col min="3" max="3" width="13.5703125" style="26" bestFit="1" customWidth="1"/>
    <col min="4" max="4" width="19.28515625" style="26" bestFit="1" customWidth="1"/>
    <col min="5" max="5" width="13.5703125" style="26" bestFit="1" customWidth="1"/>
    <col min="6" max="6" width="19.28515625" style="26" bestFit="1" customWidth="1"/>
    <col min="7" max="7" width="13.5703125" style="26" bestFit="1" customWidth="1"/>
    <col min="8" max="8" width="19.28515625" style="26" bestFit="1" customWidth="1"/>
    <col min="9" max="9" width="13.5703125" style="26" bestFit="1" customWidth="1"/>
    <col min="10" max="10" width="19.28515625" style="26" bestFit="1" customWidth="1"/>
    <col min="11" max="11" width="13.5703125" style="26" bestFit="1" customWidth="1"/>
    <col min="12" max="12" width="19.28515625" style="26" bestFit="1" customWidth="1"/>
    <col min="13" max="13" width="13.5703125" style="26" bestFit="1" customWidth="1"/>
    <col min="14" max="14" width="19.28515625" style="26" bestFit="1" customWidth="1"/>
    <col min="15" max="15" width="13.5703125" style="26" bestFit="1" customWidth="1"/>
    <col min="16" max="16" width="19.28515625" style="26" bestFit="1" customWidth="1"/>
    <col min="17" max="17" width="13.5703125" style="26" bestFit="1" customWidth="1"/>
    <col min="18" max="18" width="24.85546875" style="26" customWidth="1"/>
    <col min="19" max="19" width="13.5703125" style="26" bestFit="1" customWidth="1"/>
    <col min="20" max="20" width="23.42578125" style="26" customWidth="1"/>
    <col min="21" max="21" width="13.5703125" style="26" bestFit="1" customWidth="1"/>
    <col min="22" max="22" width="19.28515625" style="26" bestFit="1" customWidth="1"/>
    <col min="23" max="23" width="13.140625" style="26" customWidth="1"/>
    <col min="24" max="24" width="19.28515625" style="26" bestFit="1" customWidth="1"/>
    <col min="25" max="25" width="13.5703125" style="26" bestFit="1" customWidth="1"/>
    <col min="26" max="26" width="19.28515625" style="26" bestFit="1" customWidth="1"/>
    <col min="27" max="27" width="13.5703125" style="26" bestFit="1" customWidth="1"/>
    <col min="28" max="28" width="19.28515625" style="26" bestFit="1" customWidth="1"/>
    <col min="29" max="29" width="14.5703125" style="26" bestFit="1" customWidth="1"/>
    <col min="30" max="30" width="19.28515625" style="26" bestFit="1" customWidth="1"/>
    <col min="31" max="31" width="14.5703125" style="26" bestFit="1" customWidth="1"/>
    <col min="32" max="32" width="16.85546875" style="26" customWidth="1"/>
    <col min="33" max="33" width="13.5703125" style="26" bestFit="1" customWidth="1"/>
    <col min="34" max="34" width="18.140625" style="26" bestFit="1" customWidth="1"/>
    <col min="35" max="35" width="25.85546875" style="26" bestFit="1" customWidth="1"/>
    <col min="36" max="36" width="35.5703125" style="26" customWidth="1"/>
    <col min="37" max="37" width="11.85546875" style="26" bestFit="1" customWidth="1"/>
    <col min="38" max="16384" width="10.42578125" style="26"/>
  </cols>
  <sheetData>
    <row r="1" spans="1:37" s="22" customFormat="1" x14ac:dyDescent="0.25">
      <c r="A1" s="112" t="s">
        <v>28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3"/>
    </row>
    <row r="2" spans="1:37" s="23" customFormat="1" x14ac:dyDescent="0.25">
      <c r="A2" s="116" t="s">
        <v>2</v>
      </c>
      <c r="B2" s="120" t="s">
        <v>29</v>
      </c>
      <c r="C2" s="120"/>
      <c r="D2" s="120" t="s">
        <v>30</v>
      </c>
      <c r="E2" s="120"/>
      <c r="F2" s="120" t="s">
        <v>31</v>
      </c>
      <c r="G2" s="120"/>
      <c r="H2" s="120" t="s">
        <v>32</v>
      </c>
      <c r="I2" s="120"/>
      <c r="J2" s="120" t="s">
        <v>33</v>
      </c>
      <c r="K2" s="120"/>
      <c r="L2" s="120" t="s">
        <v>34</v>
      </c>
      <c r="M2" s="120"/>
      <c r="N2" s="112" t="s">
        <v>35</v>
      </c>
      <c r="O2" s="113"/>
      <c r="P2" s="112" t="s">
        <v>36</v>
      </c>
      <c r="Q2" s="113"/>
      <c r="R2" s="112" t="s">
        <v>37</v>
      </c>
      <c r="S2" s="113"/>
      <c r="T2" s="112" t="s">
        <v>38</v>
      </c>
      <c r="U2" s="113"/>
      <c r="V2" s="112" t="s">
        <v>39</v>
      </c>
      <c r="W2" s="113"/>
      <c r="X2" s="112" t="s">
        <v>40</v>
      </c>
      <c r="Y2" s="113"/>
      <c r="Z2" s="112" t="s">
        <v>41</v>
      </c>
      <c r="AA2" s="113"/>
      <c r="AB2" s="112" t="s">
        <v>42</v>
      </c>
      <c r="AC2" s="113"/>
      <c r="AD2" s="112" t="s">
        <v>43</v>
      </c>
      <c r="AE2" s="113"/>
      <c r="AF2" s="114" t="s">
        <v>11</v>
      </c>
      <c r="AG2" s="115"/>
      <c r="AH2" s="116" t="s">
        <v>44</v>
      </c>
      <c r="AI2" s="116" t="s">
        <v>45</v>
      </c>
      <c r="AJ2" s="116" t="s">
        <v>10</v>
      </c>
    </row>
    <row r="3" spans="1:37" s="23" customFormat="1" x14ac:dyDescent="0.25">
      <c r="A3" s="117"/>
      <c r="B3" s="24" t="s">
        <v>46</v>
      </c>
      <c r="C3" s="24" t="s">
        <v>47</v>
      </c>
      <c r="D3" s="24" t="s">
        <v>46</v>
      </c>
      <c r="E3" s="24"/>
      <c r="F3" s="24" t="s">
        <v>46</v>
      </c>
      <c r="G3" s="24"/>
      <c r="H3" s="24" t="s">
        <v>46</v>
      </c>
      <c r="I3" s="24"/>
      <c r="J3" s="24" t="s">
        <v>46</v>
      </c>
      <c r="K3" s="24"/>
      <c r="L3" s="24" t="s">
        <v>46</v>
      </c>
      <c r="M3" s="24"/>
      <c r="N3" s="24" t="s">
        <v>46</v>
      </c>
      <c r="O3" s="24"/>
      <c r="P3" s="24" t="s">
        <v>46</v>
      </c>
      <c r="Q3" s="24"/>
      <c r="R3" s="24" t="s">
        <v>46</v>
      </c>
      <c r="S3" s="24"/>
      <c r="T3" s="24" t="s">
        <v>46</v>
      </c>
      <c r="U3" s="24"/>
      <c r="V3" s="24" t="s">
        <v>46</v>
      </c>
      <c r="W3" s="24"/>
      <c r="X3" s="24" t="s">
        <v>46</v>
      </c>
      <c r="Y3" s="24"/>
      <c r="Z3" s="24" t="s">
        <v>46</v>
      </c>
      <c r="AA3" s="24"/>
      <c r="AB3" s="24" t="s">
        <v>46</v>
      </c>
      <c r="AC3" s="24"/>
      <c r="AD3" s="24" t="s">
        <v>46</v>
      </c>
      <c r="AE3" s="24"/>
      <c r="AF3" s="24" t="s">
        <v>46</v>
      </c>
      <c r="AG3" s="24"/>
      <c r="AH3" s="117"/>
      <c r="AI3" s="117"/>
      <c r="AJ3" s="117"/>
    </row>
    <row r="4" spans="1:37" x14ac:dyDescent="0.25">
      <c r="A4" s="118"/>
      <c r="B4" s="25" t="s">
        <v>48</v>
      </c>
      <c r="C4" s="25" t="s">
        <v>49</v>
      </c>
      <c r="D4" s="25" t="s">
        <v>48</v>
      </c>
      <c r="E4" s="25" t="s">
        <v>49</v>
      </c>
      <c r="F4" s="25" t="s">
        <v>48</v>
      </c>
      <c r="G4" s="25" t="s">
        <v>49</v>
      </c>
      <c r="H4" s="25" t="s">
        <v>48</v>
      </c>
      <c r="I4" s="25" t="s">
        <v>49</v>
      </c>
      <c r="J4" s="25" t="s">
        <v>48</v>
      </c>
      <c r="K4" s="25" t="s">
        <v>49</v>
      </c>
      <c r="L4" s="25" t="s">
        <v>48</v>
      </c>
      <c r="M4" s="25" t="s">
        <v>49</v>
      </c>
      <c r="N4" s="25" t="s">
        <v>48</v>
      </c>
      <c r="O4" s="25" t="s">
        <v>49</v>
      </c>
      <c r="P4" s="25" t="s">
        <v>48</v>
      </c>
      <c r="Q4" s="25" t="s">
        <v>49</v>
      </c>
      <c r="R4" s="25" t="s">
        <v>48</v>
      </c>
      <c r="S4" s="25" t="s">
        <v>49</v>
      </c>
      <c r="T4" s="25" t="s">
        <v>48</v>
      </c>
      <c r="U4" s="25" t="s">
        <v>49</v>
      </c>
      <c r="V4" s="25" t="s">
        <v>48</v>
      </c>
      <c r="W4" s="25" t="s">
        <v>49</v>
      </c>
      <c r="X4" s="25" t="s">
        <v>48</v>
      </c>
      <c r="Y4" s="25" t="s">
        <v>49</v>
      </c>
      <c r="Z4" s="25" t="s">
        <v>48</v>
      </c>
      <c r="AA4" s="25" t="s">
        <v>49</v>
      </c>
      <c r="AB4" s="25" t="s">
        <v>48</v>
      </c>
      <c r="AC4" s="25" t="s">
        <v>49</v>
      </c>
      <c r="AD4" s="25" t="s">
        <v>48</v>
      </c>
      <c r="AE4" s="25" t="s">
        <v>49</v>
      </c>
      <c r="AF4" s="25" t="s">
        <v>48</v>
      </c>
      <c r="AG4" s="25" t="s">
        <v>49</v>
      </c>
      <c r="AH4" s="118"/>
      <c r="AI4" s="118"/>
      <c r="AJ4" s="118"/>
    </row>
    <row r="5" spans="1:37" ht="17.25" customHeight="1" x14ac:dyDescent="0.55000000000000004">
      <c r="A5" s="27" t="s">
        <v>13</v>
      </c>
      <c r="B5" s="28">
        <v>37200</v>
      </c>
      <c r="C5" s="29"/>
      <c r="D5" s="29">
        <v>1354</v>
      </c>
      <c r="E5" s="29"/>
      <c r="F5" s="29">
        <v>817</v>
      </c>
      <c r="G5" s="29"/>
      <c r="H5" s="29">
        <v>887</v>
      </c>
      <c r="I5" s="29"/>
      <c r="J5" s="29">
        <v>41545</v>
      </c>
      <c r="K5" s="29"/>
      <c r="L5" s="29">
        <v>1240</v>
      </c>
      <c r="M5" s="29"/>
      <c r="N5" s="29">
        <v>11644</v>
      </c>
      <c r="O5" s="29"/>
      <c r="P5" s="29">
        <v>375</v>
      </c>
      <c r="Q5" s="29"/>
      <c r="R5" s="29">
        <v>0</v>
      </c>
      <c r="S5" s="29"/>
      <c r="T5" s="29">
        <v>2646</v>
      </c>
      <c r="U5" s="29"/>
      <c r="V5" s="30">
        <v>9150</v>
      </c>
      <c r="W5" s="29"/>
      <c r="X5" s="29">
        <v>12009</v>
      </c>
      <c r="Y5" s="29"/>
      <c r="Z5" s="29">
        <v>10645</v>
      </c>
      <c r="AA5" s="29"/>
      <c r="AB5" s="29">
        <v>0</v>
      </c>
      <c r="AC5" s="29" t="s">
        <v>50</v>
      </c>
      <c r="AD5" s="29">
        <v>0</v>
      </c>
      <c r="AE5" s="29" t="s">
        <v>50</v>
      </c>
      <c r="AF5" s="31">
        <f t="shared" ref="AF5:AF11" si="0">SUM(B5,D5,F5,H5,J5,L5,N5,P5,R5,T5,V5,X5,Z5,AB5,AD5)</f>
        <v>129512</v>
      </c>
      <c r="AG5" s="32" t="s">
        <v>51</v>
      </c>
      <c r="AH5" s="33">
        <v>244091</v>
      </c>
      <c r="AI5" s="34" t="s">
        <v>52</v>
      </c>
      <c r="AJ5" s="35" t="s">
        <v>53</v>
      </c>
      <c r="AK5" s="36"/>
    </row>
    <row r="6" spans="1:37" ht="17.25" customHeight="1" x14ac:dyDescent="0.55000000000000004">
      <c r="A6" s="27" t="s">
        <v>14</v>
      </c>
      <c r="B6" s="29">
        <v>35000</v>
      </c>
      <c r="C6" s="29"/>
      <c r="D6" s="29">
        <v>1506</v>
      </c>
      <c r="E6" s="29"/>
      <c r="F6" s="29">
        <v>741</v>
      </c>
      <c r="G6" s="29"/>
      <c r="H6" s="29">
        <v>1088</v>
      </c>
      <c r="I6" s="29"/>
      <c r="J6" s="29">
        <v>40116</v>
      </c>
      <c r="K6" s="29"/>
      <c r="L6" s="29">
        <v>1120</v>
      </c>
      <c r="M6" s="29"/>
      <c r="N6" s="29">
        <v>9101</v>
      </c>
      <c r="O6" s="29"/>
      <c r="P6" s="29">
        <v>325</v>
      </c>
      <c r="Q6" s="29"/>
      <c r="R6" s="29">
        <v>0</v>
      </c>
      <c r="S6" s="29"/>
      <c r="T6" s="29">
        <v>3400</v>
      </c>
      <c r="U6" s="29"/>
      <c r="V6" s="30">
        <v>9341</v>
      </c>
      <c r="W6" s="29"/>
      <c r="X6" s="29">
        <v>8436</v>
      </c>
      <c r="Y6" s="29"/>
      <c r="Z6" s="29">
        <v>6115</v>
      </c>
      <c r="AA6" s="29"/>
      <c r="AB6" s="29">
        <v>0</v>
      </c>
      <c r="AC6" s="29" t="s">
        <v>54</v>
      </c>
      <c r="AD6" s="29">
        <v>0</v>
      </c>
      <c r="AE6" s="29" t="s">
        <v>54</v>
      </c>
      <c r="AF6" s="31">
        <f t="shared" si="0"/>
        <v>116289</v>
      </c>
      <c r="AG6" s="32"/>
      <c r="AH6" s="33">
        <v>244091</v>
      </c>
      <c r="AI6" s="34" t="s">
        <v>52</v>
      </c>
      <c r="AJ6" s="35" t="s">
        <v>53</v>
      </c>
      <c r="AK6" s="36"/>
    </row>
    <row r="7" spans="1:37" ht="17.25" customHeight="1" x14ac:dyDescent="0.55000000000000004">
      <c r="A7" s="27" t="s">
        <v>15</v>
      </c>
      <c r="B7" s="29">
        <v>40300</v>
      </c>
      <c r="C7" s="29"/>
      <c r="D7" s="29">
        <v>1297</v>
      </c>
      <c r="E7" s="29"/>
      <c r="F7" s="29">
        <v>842</v>
      </c>
      <c r="G7" s="29"/>
      <c r="H7" s="29">
        <v>1364</v>
      </c>
      <c r="I7" s="29"/>
      <c r="J7" s="29">
        <v>44809</v>
      </c>
      <c r="K7" s="29"/>
      <c r="L7" s="29">
        <v>1550</v>
      </c>
      <c r="M7" s="29"/>
      <c r="N7" s="29">
        <v>6193</v>
      </c>
      <c r="O7" s="29"/>
      <c r="P7" s="29">
        <v>481</v>
      </c>
      <c r="Q7" s="29"/>
      <c r="R7" s="29">
        <v>0</v>
      </c>
      <c r="S7" s="29"/>
      <c r="T7" s="29">
        <v>3613</v>
      </c>
      <c r="U7" s="29"/>
      <c r="V7" s="30">
        <v>10200</v>
      </c>
      <c r="W7" s="29"/>
      <c r="X7" s="29">
        <v>8562</v>
      </c>
      <c r="Y7" s="29"/>
      <c r="Z7" s="29">
        <v>7234</v>
      </c>
      <c r="AA7" s="29"/>
      <c r="AB7" s="29">
        <v>0</v>
      </c>
      <c r="AC7" s="29"/>
      <c r="AD7" s="29">
        <v>0</v>
      </c>
      <c r="AE7" s="29"/>
      <c r="AF7" s="31">
        <f t="shared" si="0"/>
        <v>126445</v>
      </c>
      <c r="AG7" s="32"/>
      <c r="AH7" s="33">
        <v>244091</v>
      </c>
      <c r="AI7" s="34" t="s">
        <v>52</v>
      </c>
      <c r="AJ7" s="35" t="s">
        <v>53</v>
      </c>
      <c r="AK7" s="36"/>
    </row>
    <row r="8" spans="1:37" ht="17.25" customHeight="1" x14ac:dyDescent="0.55000000000000004">
      <c r="A8" s="27" t="s">
        <v>16</v>
      </c>
      <c r="B8" s="29">
        <v>45560</v>
      </c>
      <c r="C8" s="37" t="s">
        <v>55</v>
      </c>
      <c r="D8" s="38">
        <v>1268</v>
      </c>
      <c r="E8" s="37" t="s">
        <v>55</v>
      </c>
      <c r="F8" s="29">
        <v>817</v>
      </c>
      <c r="G8" s="37" t="s">
        <v>55</v>
      </c>
      <c r="H8" s="29">
        <v>1148</v>
      </c>
      <c r="I8" s="37" t="s">
        <v>55</v>
      </c>
      <c r="J8" s="29">
        <v>42985</v>
      </c>
      <c r="K8" s="37" t="s">
        <v>55</v>
      </c>
      <c r="L8" s="39" t="s">
        <v>56</v>
      </c>
      <c r="M8" s="37" t="s">
        <v>50</v>
      </c>
      <c r="N8" s="38">
        <v>5294</v>
      </c>
      <c r="O8" s="37" t="s">
        <v>55</v>
      </c>
      <c r="P8" s="38">
        <v>425</v>
      </c>
      <c r="Q8" s="37" t="s">
        <v>55</v>
      </c>
      <c r="R8" s="39">
        <v>360</v>
      </c>
      <c r="S8" s="37" t="s">
        <v>55</v>
      </c>
      <c r="T8" s="29">
        <v>4761</v>
      </c>
      <c r="U8" s="37" t="s">
        <v>55</v>
      </c>
      <c r="V8" s="30">
        <v>10650</v>
      </c>
      <c r="W8" s="30"/>
      <c r="X8" s="38">
        <v>3803</v>
      </c>
      <c r="Y8" s="37" t="s">
        <v>55</v>
      </c>
      <c r="Z8" s="29">
        <v>1395</v>
      </c>
      <c r="AA8" s="37" t="s">
        <v>55</v>
      </c>
      <c r="AB8" s="29">
        <v>0</v>
      </c>
      <c r="AC8" s="37" t="s">
        <v>55</v>
      </c>
      <c r="AD8" s="39">
        <v>0</v>
      </c>
      <c r="AE8" s="37" t="s">
        <v>55</v>
      </c>
      <c r="AF8" s="31">
        <f t="shared" si="0"/>
        <v>118466</v>
      </c>
      <c r="AG8" s="32"/>
      <c r="AH8" s="33">
        <v>244117</v>
      </c>
      <c r="AI8" s="34" t="s">
        <v>52</v>
      </c>
      <c r="AJ8" s="35" t="s">
        <v>53</v>
      </c>
      <c r="AK8" s="36"/>
    </row>
    <row r="9" spans="1:37" ht="17.25" customHeight="1" x14ac:dyDescent="0.55000000000000004">
      <c r="A9" s="27" t="s">
        <v>17</v>
      </c>
      <c r="B9" s="29">
        <v>46412</v>
      </c>
      <c r="C9" s="29"/>
      <c r="D9" s="29">
        <v>1639</v>
      </c>
      <c r="E9" s="29"/>
      <c r="F9" s="29">
        <v>809</v>
      </c>
      <c r="G9" s="29"/>
      <c r="H9" s="29">
        <v>1588</v>
      </c>
      <c r="I9" s="29"/>
      <c r="J9" s="29">
        <v>43946</v>
      </c>
      <c r="K9" s="29"/>
      <c r="L9" s="39" t="s">
        <v>56</v>
      </c>
      <c r="M9" s="29" t="s">
        <v>54</v>
      </c>
      <c r="N9" s="29">
        <v>5652</v>
      </c>
      <c r="O9" s="29"/>
      <c r="P9" s="29">
        <v>455</v>
      </c>
      <c r="Q9" s="29"/>
      <c r="R9" s="39">
        <v>372</v>
      </c>
      <c r="S9" s="29"/>
      <c r="T9" s="29">
        <v>3204</v>
      </c>
      <c r="U9" s="29"/>
      <c r="V9" s="30">
        <v>9000</v>
      </c>
      <c r="W9" s="29"/>
      <c r="X9" s="29">
        <v>2798</v>
      </c>
      <c r="Y9" s="29"/>
      <c r="Z9" s="29">
        <v>1330</v>
      </c>
      <c r="AA9" s="29"/>
      <c r="AB9" s="29">
        <v>0</v>
      </c>
      <c r="AC9" s="29"/>
      <c r="AD9" s="39">
        <v>0</v>
      </c>
      <c r="AE9" s="29"/>
      <c r="AF9" s="31">
        <f t="shared" si="0"/>
        <v>117205</v>
      </c>
      <c r="AG9" s="32"/>
      <c r="AH9" s="33">
        <v>244139</v>
      </c>
      <c r="AI9" s="34" t="s">
        <v>52</v>
      </c>
      <c r="AJ9" s="35" t="s">
        <v>53</v>
      </c>
    </row>
    <row r="10" spans="1:37" ht="17.25" customHeight="1" x14ac:dyDescent="0.25">
      <c r="A10" s="27" t="s">
        <v>18</v>
      </c>
      <c r="B10" s="39">
        <v>19881</v>
      </c>
      <c r="C10" s="29"/>
      <c r="D10" s="29">
        <v>1598</v>
      </c>
      <c r="E10" s="29"/>
      <c r="F10" s="29">
        <v>796</v>
      </c>
      <c r="G10" s="29"/>
      <c r="H10" s="29">
        <v>1624</v>
      </c>
      <c r="I10" s="29"/>
      <c r="J10" s="29">
        <v>41954</v>
      </c>
      <c r="K10" s="29"/>
      <c r="L10" s="39" t="s">
        <v>56</v>
      </c>
      <c r="M10" s="29"/>
      <c r="N10" s="29">
        <v>4723</v>
      </c>
      <c r="O10" s="29"/>
      <c r="P10" s="29">
        <v>386</v>
      </c>
      <c r="Q10" s="29"/>
      <c r="R10" s="39">
        <v>92</v>
      </c>
      <c r="S10" s="29"/>
      <c r="T10" s="29">
        <v>1077</v>
      </c>
      <c r="U10" s="29"/>
      <c r="V10" s="29">
        <v>3147</v>
      </c>
      <c r="W10" s="29"/>
      <c r="X10" s="38">
        <v>9613</v>
      </c>
      <c r="Y10" s="38"/>
      <c r="Z10" s="38">
        <v>6342</v>
      </c>
      <c r="AA10" s="29"/>
      <c r="AB10" s="29">
        <v>0</v>
      </c>
      <c r="AC10" s="29"/>
      <c r="AD10" s="39">
        <v>0</v>
      </c>
      <c r="AE10" s="29"/>
      <c r="AF10" s="31">
        <f t="shared" si="0"/>
        <v>91233</v>
      </c>
      <c r="AG10" s="32"/>
      <c r="AH10" s="33">
        <v>244166</v>
      </c>
      <c r="AI10" s="34" t="s">
        <v>57</v>
      </c>
      <c r="AJ10" s="35" t="s">
        <v>53</v>
      </c>
    </row>
    <row r="11" spans="1:37" ht="17.25" customHeight="1" x14ac:dyDescent="0.25">
      <c r="A11" s="27" t="s">
        <v>19</v>
      </c>
      <c r="B11" s="39">
        <v>29770</v>
      </c>
      <c r="C11" s="29"/>
      <c r="D11" s="29">
        <v>2187</v>
      </c>
      <c r="E11" s="29"/>
      <c r="F11" s="29">
        <v>774</v>
      </c>
      <c r="G11" s="29"/>
      <c r="H11" s="29">
        <v>2047</v>
      </c>
      <c r="I11" s="29"/>
      <c r="J11" s="29">
        <v>43647</v>
      </c>
      <c r="K11" s="29"/>
      <c r="L11" s="39">
        <v>1235</v>
      </c>
      <c r="M11" s="29"/>
      <c r="N11" s="38">
        <v>9363</v>
      </c>
      <c r="O11" s="29"/>
      <c r="P11" s="38">
        <v>368</v>
      </c>
      <c r="Q11" s="38"/>
      <c r="R11" s="40">
        <v>127</v>
      </c>
      <c r="S11" s="38"/>
      <c r="T11" s="38">
        <v>2654</v>
      </c>
      <c r="U11" s="38"/>
      <c r="V11" s="38">
        <v>6905</v>
      </c>
      <c r="W11" s="38"/>
      <c r="X11" s="38">
        <v>21787</v>
      </c>
      <c r="Y11" s="38"/>
      <c r="Z11" s="38">
        <v>16093</v>
      </c>
      <c r="AA11" s="29"/>
      <c r="AB11" s="29">
        <v>0</v>
      </c>
      <c r="AC11" s="29"/>
      <c r="AD11" s="29">
        <v>0</v>
      </c>
      <c r="AE11" s="29"/>
      <c r="AF11" s="31">
        <f t="shared" si="0"/>
        <v>136957</v>
      </c>
      <c r="AG11" s="32"/>
      <c r="AH11" s="33">
        <v>244217</v>
      </c>
      <c r="AI11" s="34" t="s">
        <v>57</v>
      </c>
      <c r="AJ11" s="35" t="s">
        <v>53</v>
      </c>
    </row>
    <row r="12" spans="1:37" ht="17.25" customHeight="1" x14ac:dyDescent="0.25">
      <c r="A12" s="27" t="s">
        <v>20</v>
      </c>
      <c r="B12" s="29">
        <v>31851</v>
      </c>
      <c r="C12" s="29"/>
      <c r="D12" s="29">
        <v>1984</v>
      </c>
      <c r="E12" s="29"/>
      <c r="F12" s="29">
        <v>730</v>
      </c>
      <c r="G12" s="29"/>
      <c r="H12" s="29">
        <v>1556</v>
      </c>
      <c r="I12" s="29"/>
      <c r="J12" s="29">
        <v>42547</v>
      </c>
      <c r="K12" s="29"/>
      <c r="L12" s="29">
        <v>1125</v>
      </c>
      <c r="M12" s="29"/>
      <c r="N12" s="29">
        <v>12272</v>
      </c>
      <c r="O12" s="29"/>
      <c r="P12" s="29">
        <v>451</v>
      </c>
      <c r="Q12" s="29"/>
      <c r="R12" s="29">
        <v>138</v>
      </c>
      <c r="S12" s="29"/>
      <c r="T12" s="29">
        <v>2545</v>
      </c>
      <c r="U12" s="29"/>
      <c r="V12" s="29">
        <v>6135</v>
      </c>
      <c r="W12" s="29"/>
      <c r="X12" s="29">
        <v>20386</v>
      </c>
      <c r="Y12" s="29"/>
      <c r="Z12" s="29">
        <v>12568</v>
      </c>
      <c r="AA12" s="29"/>
      <c r="AB12" s="29">
        <v>0</v>
      </c>
      <c r="AC12" s="29"/>
      <c r="AD12" s="29">
        <v>0</v>
      </c>
      <c r="AE12" s="29"/>
      <c r="AF12" s="31">
        <f t="shared" ref="AF12:AF16" si="1">SUM(B12,D12,F12,H12,J12,L12,N12,P12,R12,T12,V12,X12,Z12,AB12,AD12)</f>
        <v>134288</v>
      </c>
      <c r="AG12" s="32"/>
      <c r="AH12" s="33">
        <v>244232</v>
      </c>
      <c r="AI12" s="34" t="s">
        <v>57</v>
      </c>
      <c r="AJ12" s="35" t="s">
        <v>53</v>
      </c>
    </row>
    <row r="13" spans="1:37" ht="17.25" customHeight="1" x14ac:dyDescent="0.25">
      <c r="A13" s="27" t="s">
        <v>21</v>
      </c>
      <c r="B13" s="29">
        <v>10512</v>
      </c>
      <c r="C13" s="29"/>
      <c r="D13" s="29">
        <v>1817</v>
      </c>
      <c r="E13" s="29"/>
      <c r="F13" s="29">
        <v>815</v>
      </c>
      <c r="G13" s="29"/>
      <c r="H13" s="29">
        <v>1817</v>
      </c>
      <c r="I13" s="29"/>
      <c r="J13" s="29">
        <v>42492</v>
      </c>
      <c r="K13" s="29"/>
      <c r="L13" s="29">
        <v>107</v>
      </c>
      <c r="M13" s="29"/>
      <c r="N13" s="29">
        <v>19102</v>
      </c>
      <c r="O13" s="29"/>
      <c r="P13" s="29">
        <v>508</v>
      </c>
      <c r="Q13" s="29"/>
      <c r="R13" s="41"/>
      <c r="S13" s="29"/>
      <c r="T13" s="29">
        <v>1602</v>
      </c>
      <c r="U13" s="29"/>
      <c r="V13" s="29">
        <v>5595</v>
      </c>
      <c r="W13" s="29"/>
      <c r="X13" s="29">
        <v>17537</v>
      </c>
      <c r="Y13" s="29"/>
      <c r="Z13" s="29">
        <v>11440</v>
      </c>
      <c r="AA13" s="29"/>
      <c r="AB13" s="29">
        <v>0</v>
      </c>
      <c r="AC13" s="29"/>
      <c r="AD13" s="29">
        <v>0</v>
      </c>
      <c r="AE13" s="29"/>
      <c r="AF13" s="31">
        <f t="shared" si="1"/>
        <v>113344</v>
      </c>
      <c r="AG13" s="32"/>
      <c r="AH13" s="33">
        <v>244263</v>
      </c>
      <c r="AI13" s="34" t="s">
        <v>58</v>
      </c>
      <c r="AJ13" s="35" t="s">
        <v>59</v>
      </c>
    </row>
    <row r="14" spans="1:37" ht="17.25" customHeight="1" x14ac:dyDescent="0.25">
      <c r="A14" s="27" t="s">
        <v>22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1">
        <f t="shared" si="1"/>
        <v>0</v>
      </c>
      <c r="AG14" s="32"/>
      <c r="AH14" s="33"/>
      <c r="AI14" s="34"/>
      <c r="AJ14" s="35"/>
    </row>
    <row r="15" spans="1:37" x14ac:dyDescent="0.25">
      <c r="A15" s="27" t="s">
        <v>23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31">
        <f t="shared" si="1"/>
        <v>0</v>
      </c>
      <c r="AG15" s="32"/>
      <c r="AH15" s="33"/>
      <c r="AI15" s="34"/>
      <c r="AJ15" s="35"/>
    </row>
    <row r="16" spans="1:37" x14ac:dyDescent="0.25">
      <c r="A16" s="27" t="s">
        <v>24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31">
        <f t="shared" si="1"/>
        <v>0</v>
      </c>
      <c r="AG16" s="32"/>
      <c r="AH16" s="33"/>
      <c r="AI16" s="34"/>
      <c r="AJ16" s="35"/>
    </row>
    <row r="17" spans="1:36" x14ac:dyDescent="0.25">
      <c r="A17" s="25" t="s">
        <v>11</v>
      </c>
      <c r="B17" s="42">
        <f>SUM(B5:B16)</f>
        <v>296486</v>
      </c>
      <c r="C17" s="42"/>
      <c r="D17" s="42">
        <f t="shared" ref="D17:F17" si="2">SUM(D5:D16)</f>
        <v>14650</v>
      </c>
      <c r="E17" s="42"/>
      <c r="F17" s="42">
        <f t="shared" si="2"/>
        <v>7141</v>
      </c>
      <c r="G17" s="42"/>
      <c r="H17" s="42">
        <f t="shared" ref="H17" si="3">SUM(H5:H16)</f>
        <v>13119</v>
      </c>
      <c r="I17" s="31"/>
      <c r="J17" s="42">
        <f t="shared" ref="J17" si="4">SUM(J5:J16)</f>
        <v>384041</v>
      </c>
      <c r="K17" s="42"/>
      <c r="L17" s="42">
        <f t="shared" ref="L17" si="5">SUM(L5:L16)</f>
        <v>6377</v>
      </c>
      <c r="M17" s="42"/>
      <c r="N17" s="42">
        <f t="shared" ref="N17" si="6">SUM(N5:N16)</f>
        <v>83344</v>
      </c>
      <c r="O17" s="42"/>
      <c r="P17" s="42">
        <f t="shared" ref="P17" si="7">SUM(P5:P16)</f>
        <v>3774</v>
      </c>
      <c r="Q17" s="42"/>
      <c r="R17" s="42">
        <f t="shared" ref="R17" si="8">SUM(R5:R16)</f>
        <v>1089</v>
      </c>
      <c r="S17" s="42"/>
      <c r="T17" s="42">
        <f t="shared" ref="T17" si="9">SUM(T5:T16)</f>
        <v>25502</v>
      </c>
      <c r="U17" s="42"/>
      <c r="V17" s="42">
        <f t="shared" ref="V17" si="10">SUM(V5:V16)</f>
        <v>70123</v>
      </c>
      <c r="W17" s="42"/>
      <c r="X17" s="42">
        <f t="shared" ref="X17" si="11">SUM(X5:X16)</f>
        <v>104931</v>
      </c>
      <c r="Y17" s="42"/>
      <c r="Z17" s="42">
        <f t="shared" ref="Z17" si="12">SUM(Z5:Z16)</f>
        <v>73162</v>
      </c>
      <c r="AA17" s="42"/>
      <c r="AB17" s="42">
        <f t="shared" ref="AB17" si="13">SUM(AB5:AB16)</f>
        <v>0</v>
      </c>
      <c r="AC17" s="42"/>
      <c r="AD17" s="42">
        <f t="shared" ref="AD17" si="14">SUM(AD5:AD16)</f>
        <v>0</v>
      </c>
      <c r="AE17" s="42"/>
      <c r="AF17" s="42">
        <f t="shared" ref="AF17" si="15">SUM(AF5:AF16)</f>
        <v>1083739</v>
      </c>
      <c r="AG17" s="43"/>
      <c r="AH17" s="44"/>
      <c r="AI17" s="45"/>
      <c r="AJ17" s="46"/>
    </row>
    <row r="18" spans="1:36" s="22" customFormat="1" x14ac:dyDescent="0.25">
      <c r="A18" s="24" t="s">
        <v>60</v>
      </c>
      <c r="B18" s="47">
        <f>AVERAGE(B5:B16)</f>
        <v>32942.888888888891</v>
      </c>
      <c r="C18" s="48"/>
      <c r="D18" s="47">
        <f>AVERAGE(D5:D16)</f>
        <v>1627.7777777777778</v>
      </c>
      <c r="E18" s="48"/>
      <c r="F18" s="47">
        <f>AVERAGE(F5:F16)</f>
        <v>793.44444444444446</v>
      </c>
      <c r="G18" s="48"/>
      <c r="H18" s="47">
        <f>AVERAGE(H5:H16)</f>
        <v>1457.6666666666667</v>
      </c>
      <c r="I18" s="48"/>
      <c r="J18" s="47">
        <f>AVERAGE(J5:J16)</f>
        <v>42671.222222222219</v>
      </c>
      <c r="K18" s="47"/>
      <c r="L18" s="47">
        <f t="shared" ref="L18" si="16">AVERAGE(L5:L16)</f>
        <v>1062.8333333333333</v>
      </c>
      <c r="M18" s="48"/>
      <c r="N18" s="47">
        <f>AVERAGE(N5:N16)</f>
        <v>9260.4444444444453</v>
      </c>
      <c r="O18" s="48"/>
      <c r="P18" s="47">
        <f>AVERAGE(P5:P16)</f>
        <v>419.33333333333331</v>
      </c>
      <c r="Q18" s="47"/>
      <c r="R18" s="47">
        <f>AVERAGE(R5:R16)</f>
        <v>136.125</v>
      </c>
      <c r="S18" s="48"/>
      <c r="T18" s="47">
        <f>AVERAGE(T5:T16)</f>
        <v>2833.5555555555557</v>
      </c>
      <c r="U18" s="47"/>
      <c r="V18" s="47">
        <f>AVERAGE(V5:V16)</f>
        <v>7791.4444444444443</v>
      </c>
      <c r="W18" s="47"/>
      <c r="X18" s="47">
        <f t="shared" ref="X18" si="17">AVERAGE(X5:X16)</f>
        <v>11659</v>
      </c>
      <c r="Y18" s="47"/>
      <c r="Z18" s="47">
        <f t="shared" ref="Z18" si="18">AVERAGE(Z5:Z16)</f>
        <v>8129.1111111111113</v>
      </c>
      <c r="AA18" s="47"/>
      <c r="AB18" s="47">
        <f t="shared" ref="AB18" si="19">AVERAGE(AB5:AB16)</f>
        <v>0</v>
      </c>
      <c r="AC18" s="47"/>
      <c r="AD18" s="47">
        <f t="shared" ref="AD18" si="20">AVERAGE(AD5:AD16)</f>
        <v>0</v>
      </c>
      <c r="AE18" s="48"/>
      <c r="AF18" s="47">
        <f>AVERAGE(AF5:AF16)</f>
        <v>90311.583333333328</v>
      </c>
      <c r="AG18" s="49"/>
      <c r="AH18" s="49"/>
      <c r="AI18" s="49"/>
      <c r="AJ18" s="49"/>
    </row>
  </sheetData>
  <mergeCells count="21">
    <mergeCell ref="AB2:AC2"/>
    <mergeCell ref="A1:AJ1"/>
    <mergeCell ref="A2:A4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D2:AE2"/>
    <mergeCell ref="AF2:AG2"/>
    <mergeCell ref="AH2:AH4"/>
    <mergeCell ref="AI2:AI4"/>
    <mergeCell ref="AJ2:AJ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18FCC-5312-48BC-B606-253574F2ECBA}">
  <dimension ref="A1:AJ18"/>
  <sheetViews>
    <sheetView topLeftCell="A4" workbookViewId="0">
      <selection activeCell="AA4" sqref="A1:XFD1048576"/>
    </sheetView>
  </sheetViews>
  <sheetFormatPr defaultColWidth="10.42578125" defaultRowHeight="24" x14ac:dyDescent="0.25"/>
  <cols>
    <col min="1" max="1" width="12.7109375" style="26" bestFit="1" customWidth="1"/>
    <col min="2" max="2" width="23.85546875" style="87" bestFit="1" customWidth="1"/>
    <col min="3" max="3" width="16.85546875" style="87" bestFit="1" customWidth="1"/>
    <col min="4" max="4" width="23.85546875" style="87" bestFit="1" customWidth="1"/>
    <col min="5" max="5" width="16.85546875" style="87" bestFit="1" customWidth="1"/>
    <col min="6" max="6" width="23.85546875" style="87" bestFit="1" customWidth="1"/>
    <col min="7" max="7" width="16.85546875" style="87" bestFit="1" customWidth="1"/>
    <col min="8" max="8" width="23.85546875" style="87" bestFit="1" customWidth="1"/>
    <col min="9" max="9" width="16.85546875" style="87" bestFit="1" customWidth="1"/>
    <col min="10" max="10" width="23.85546875" style="87" bestFit="1" customWidth="1"/>
    <col min="11" max="11" width="16.85546875" style="87" bestFit="1" customWidth="1"/>
    <col min="12" max="12" width="23.85546875" style="87" bestFit="1" customWidth="1"/>
    <col min="13" max="13" width="16.85546875" style="87" bestFit="1" customWidth="1"/>
    <col min="14" max="14" width="20.7109375" style="87" customWidth="1"/>
    <col min="15" max="15" width="16.85546875" style="87" bestFit="1" customWidth="1"/>
    <col min="16" max="16" width="20.7109375" style="87" customWidth="1"/>
    <col min="17" max="17" width="16.85546875" style="87" bestFit="1" customWidth="1"/>
    <col min="18" max="18" width="20.7109375" style="87" customWidth="1"/>
    <col min="19" max="19" width="16.85546875" style="87" bestFit="1" customWidth="1"/>
    <col min="20" max="20" width="20.7109375" style="87" customWidth="1"/>
    <col min="21" max="21" width="16.85546875" style="87" bestFit="1" customWidth="1"/>
    <col min="22" max="22" width="20.7109375" style="87" customWidth="1"/>
    <col min="23" max="23" width="16.85546875" style="87" bestFit="1" customWidth="1"/>
    <col min="24" max="24" width="20.7109375" style="87" customWidth="1"/>
    <col min="25" max="25" width="16.85546875" style="87" bestFit="1" customWidth="1"/>
    <col min="26" max="26" width="20.7109375" style="87" customWidth="1"/>
    <col min="27" max="27" width="16.85546875" style="87" bestFit="1" customWidth="1"/>
    <col min="28" max="28" width="20.7109375" style="87" customWidth="1"/>
    <col min="29" max="29" width="16.85546875" style="87" bestFit="1" customWidth="1"/>
    <col min="30" max="30" width="20.7109375" style="87" customWidth="1"/>
    <col min="31" max="31" width="18.7109375" style="87" customWidth="1"/>
    <col min="32" max="32" width="24" style="87" bestFit="1" customWidth="1"/>
    <col min="33" max="33" width="16.85546875" style="87" bestFit="1" customWidth="1"/>
    <col min="34" max="34" width="18.28515625" style="26" bestFit="1" customWidth="1"/>
    <col min="35" max="35" width="19.42578125" style="26" bestFit="1" customWidth="1"/>
    <col min="36" max="36" width="36.7109375" style="26" bestFit="1" customWidth="1"/>
    <col min="37" max="16384" width="10.42578125" style="26"/>
  </cols>
  <sheetData>
    <row r="1" spans="1:36" s="22" customFormat="1" x14ac:dyDescent="0.25">
      <c r="A1" s="121" t="s">
        <v>61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2"/>
    </row>
    <row r="2" spans="1:36" s="23" customFormat="1" x14ac:dyDescent="0.25">
      <c r="A2" s="116" t="s">
        <v>2</v>
      </c>
      <c r="B2" s="126" t="s">
        <v>29</v>
      </c>
      <c r="C2" s="126"/>
      <c r="D2" s="126" t="s">
        <v>30</v>
      </c>
      <c r="E2" s="126"/>
      <c r="F2" s="126" t="s">
        <v>31</v>
      </c>
      <c r="G2" s="126"/>
      <c r="H2" s="126" t="s">
        <v>32</v>
      </c>
      <c r="I2" s="126"/>
      <c r="J2" s="126" t="s">
        <v>33</v>
      </c>
      <c r="K2" s="126"/>
      <c r="L2" s="126" t="s">
        <v>34</v>
      </c>
      <c r="M2" s="126"/>
      <c r="N2" s="121" t="s">
        <v>35</v>
      </c>
      <c r="O2" s="122"/>
      <c r="P2" s="121" t="s">
        <v>36</v>
      </c>
      <c r="Q2" s="122"/>
      <c r="R2" s="121" t="s">
        <v>37</v>
      </c>
      <c r="S2" s="122"/>
      <c r="T2" s="121" t="s">
        <v>38</v>
      </c>
      <c r="U2" s="122"/>
      <c r="V2" s="121" t="s">
        <v>39</v>
      </c>
      <c r="W2" s="122"/>
      <c r="X2" s="121" t="s">
        <v>40</v>
      </c>
      <c r="Y2" s="122"/>
      <c r="Z2" s="121" t="s">
        <v>41</v>
      </c>
      <c r="AA2" s="122"/>
      <c r="AB2" s="121" t="s">
        <v>42</v>
      </c>
      <c r="AC2" s="122"/>
      <c r="AD2" s="121" t="s">
        <v>43</v>
      </c>
      <c r="AE2" s="122"/>
      <c r="AF2" s="123" t="s">
        <v>11</v>
      </c>
      <c r="AG2" s="124"/>
      <c r="AH2" s="116" t="s">
        <v>44</v>
      </c>
      <c r="AI2" s="116" t="s">
        <v>45</v>
      </c>
      <c r="AJ2" s="116" t="s">
        <v>10</v>
      </c>
    </row>
    <row r="3" spans="1:36" s="23" customFormat="1" x14ac:dyDescent="0.25">
      <c r="A3" s="117"/>
      <c r="B3" s="73" t="s">
        <v>46</v>
      </c>
      <c r="C3" s="73"/>
      <c r="D3" s="73" t="s">
        <v>46</v>
      </c>
      <c r="E3" s="73"/>
      <c r="F3" s="73" t="s">
        <v>46</v>
      </c>
      <c r="G3" s="73"/>
      <c r="H3" s="73" t="s">
        <v>46</v>
      </c>
      <c r="I3" s="73"/>
      <c r="J3" s="73" t="s">
        <v>46</v>
      </c>
      <c r="K3" s="73"/>
      <c r="L3" s="73" t="s">
        <v>46</v>
      </c>
      <c r="M3" s="73"/>
      <c r="N3" s="73" t="s">
        <v>46</v>
      </c>
      <c r="O3" s="73"/>
      <c r="P3" s="73" t="s">
        <v>46</v>
      </c>
      <c r="Q3" s="73"/>
      <c r="R3" s="73" t="s">
        <v>46</v>
      </c>
      <c r="S3" s="73"/>
      <c r="T3" s="73" t="s">
        <v>46</v>
      </c>
      <c r="U3" s="73"/>
      <c r="V3" s="73" t="s">
        <v>46</v>
      </c>
      <c r="W3" s="73"/>
      <c r="X3" s="73" t="s">
        <v>46</v>
      </c>
      <c r="Y3" s="73"/>
      <c r="Z3" s="73" t="s">
        <v>46</v>
      </c>
      <c r="AA3" s="73"/>
      <c r="AB3" s="73" t="s">
        <v>46</v>
      </c>
      <c r="AC3" s="73"/>
      <c r="AD3" s="73" t="s">
        <v>46</v>
      </c>
      <c r="AE3" s="73"/>
      <c r="AF3" s="73" t="s">
        <v>46</v>
      </c>
      <c r="AG3" s="73"/>
      <c r="AH3" s="117"/>
      <c r="AI3" s="117"/>
      <c r="AJ3" s="117"/>
    </row>
    <row r="4" spans="1:36" x14ac:dyDescent="0.25">
      <c r="A4" s="118"/>
      <c r="B4" s="74" t="s">
        <v>62</v>
      </c>
      <c r="C4" s="74" t="s">
        <v>63</v>
      </c>
      <c r="D4" s="74" t="s">
        <v>62</v>
      </c>
      <c r="E4" s="74" t="s">
        <v>63</v>
      </c>
      <c r="F4" s="74" t="s">
        <v>62</v>
      </c>
      <c r="G4" s="74" t="s">
        <v>63</v>
      </c>
      <c r="H4" s="74" t="s">
        <v>62</v>
      </c>
      <c r="I4" s="74" t="s">
        <v>63</v>
      </c>
      <c r="J4" s="74" t="s">
        <v>62</v>
      </c>
      <c r="K4" s="74" t="s">
        <v>63</v>
      </c>
      <c r="L4" s="74" t="s">
        <v>62</v>
      </c>
      <c r="M4" s="74" t="s">
        <v>63</v>
      </c>
      <c r="N4" s="74" t="s">
        <v>62</v>
      </c>
      <c r="O4" s="74" t="s">
        <v>63</v>
      </c>
      <c r="P4" s="74" t="s">
        <v>62</v>
      </c>
      <c r="Q4" s="74" t="s">
        <v>63</v>
      </c>
      <c r="R4" s="74" t="s">
        <v>62</v>
      </c>
      <c r="S4" s="74" t="s">
        <v>63</v>
      </c>
      <c r="T4" s="74" t="s">
        <v>62</v>
      </c>
      <c r="U4" s="74" t="s">
        <v>63</v>
      </c>
      <c r="V4" s="74" t="s">
        <v>62</v>
      </c>
      <c r="W4" s="74" t="s">
        <v>63</v>
      </c>
      <c r="X4" s="74" t="s">
        <v>62</v>
      </c>
      <c r="Y4" s="74" t="s">
        <v>63</v>
      </c>
      <c r="Z4" s="74" t="s">
        <v>62</v>
      </c>
      <c r="AA4" s="74" t="s">
        <v>63</v>
      </c>
      <c r="AB4" s="74" t="s">
        <v>62</v>
      </c>
      <c r="AC4" s="74" t="s">
        <v>63</v>
      </c>
      <c r="AD4" s="74" t="s">
        <v>62</v>
      </c>
      <c r="AE4" s="74" t="s">
        <v>63</v>
      </c>
      <c r="AF4" s="74" t="s">
        <v>62</v>
      </c>
      <c r="AG4" s="74" t="s">
        <v>63</v>
      </c>
      <c r="AH4" s="118"/>
      <c r="AI4" s="118"/>
      <c r="AJ4" s="118"/>
    </row>
    <row r="5" spans="1:36" x14ac:dyDescent="0.25">
      <c r="A5" s="75" t="s">
        <v>13</v>
      </c>
      <c r="B5" s="76">
        <v>13</v>
      </c>
      <c r="C5" s="76"/>
      <c r="D5" s="76">
        <v>10</v>
      </c>
      <c r="E5" s="76"/>
      <c r="F5" s="76">
        <v>0</v>
      </c>
      <c r="G5" s="76" t="s">
        <v>64</v>
      </c>
      <c r="H5" s="76">
        <v>14</v>
      </c>
      <c r="I5" s="76"/>
      <c r="J5" s="76">
        <v>74</v>
      </c>
      <c r="K5" s="76"/>
      <c r="L5" s="76">
        <v>10</v>
      </c>
      <c r="M5" s="76"/>
      <c r="N5" s="76">
        <v>140</v>
      </c>
      <c r="O5" s="76"/>
      <c r="P5" s="76">
        <v>36</v>
      </c>
      <c r="Q5" s="76"/>
      <c r="R5" s="76">
        <v>0</v>
      </c>
      <c r="S5" s="76"/>
      <c r="T5" s="76">
        <v>5</v>
      </c>
      <c r="U5" s="76"/>
      <c r="V5" s="76">
        <v>187</v>
      </c>
      <c r="W5" s="76"/>
      <c r="X5" s="76">
        <v>487</v>
      </c>
      <c r="Y5" s="76"/>
      <c r="Z5" s="76">
        <v>0</v>
      </c>
      <c r="AA5" s="76"/>
      <c r="AB5" s="76">
        <v>0</v>
      </c>
      <c r="AC5" s="76"/>
      <c r="AD5" s="76">
        <v>0</v>
      </c>
      <c r="AE5" s="76"/>
      <c r="AF5" s="77">
        <f>SUM(B5+D5+F5+H5+J5+L5+N5+P5+R5+T5+V5+X5+Z5+AB5+AD5)</f>
        <v>976</v>
      </c>
      <c r="AG5" s="77" t="e">
        <f t="shared" ref="AG5:AG16" si="0">SUM(C5+E5+G5+I5+K5+M5+O5+Q5+S5+U5+W5+Y5+AA5+AC5+AE5)</f>
        <v>#VALUE!</v>
      </c>
      <c r="AH5" s="78">
        <v>244091</v>
      </c>
      <c r="AI5" s="79" t="s">
        <v>52</v>
      </c>
      <c r="AJ5" s="79" t="s">
        <v>65</v>
      </c>
    </row>
    <row r="6" spans="1:36" x14ac:dyDescent="0.25">
      <c r="A6" s="75" t="s">
        <v>14</v>
      </c>
      <c r="B6" s="76">
        <v>12</v>
      </c>
      <c r="C6" s="76"/>
      <c r="D6" s="76">
        <v>62</v>
      </c>
      <c r="E6" s="76"/>
      <c r="F6" s="76">
        <v>44</v>
      </c>
      <c r="G6" s="76"/>
      <c r="H6" s="76">
        <v>23</v>
      </c>
      <c r="I6" s="76"/>
      <c r="J6" s="76">
        <v>145</v>
      </c>
      <c r="K6" s="76"/>
      <c r="L6" s="76">
        <v>12</v>
      </c>
      <c r="M6" s="76"/>
      <c r="N6" s="76">
        <v>194</v>
      </c>
      <c r="O6" s="76"/>
      <c r="P6" s="76">
        <v>25</v>
      </c>
      <c r="Q6" s="76"/>
      <c r="R6" s="76">
        <v>0</v>
      </c>
      <c r="S6" s="76"/>
      <c r="T6" s="76">
        <v>9</v>
      </c>
      <c r="U6" s="76"/>
      <c r="V6" s="76">
        <v>130</v>
      </c>
      <c r="W6" s="76"/>
      <c r="X6" s="76">
        <v>527</v>
      </c>
      <c r="Y6" s="76"/>
      <c r="Z6" s="76">
        <v>0</v>
      </c>
      <c r="AA6" s="76"/>
      <c r="AB6" s="76">
        <v>0</v>
      </c>
      <c r="AC6" s="76"/>
      <c r="AD6" s="76">
        <v>0</v>
      </c>
      <c r="AE6" s="76"/>
      <c r="AF6" s="77">
        <f t="shared" ref="AF6:AF16" si="1">SUM(B6+D6+F6+H6+J6+L6+N6+P6+R6+T6+V6+X6+Z6+AB6+AD6)</f>
        <v>1183</v>
      </c>
      <c r="AG6" s="77">
        <f t="shared" si="0"/>
        <v>0</v>
      </c>
      <c r="AH6" s="78">
        <v>244091</v>
      </c>
      <c r="AI6" s="79" t="s">
        <v>52</v>
      </c>
      <c r="AJ6" s="79" t="s">
        <v>66</v>
      </c>
    </row>
    <row r="7" spans="1:36" x14ac:dyDescent="0.25">
      <c r="A7" s="75" t="s">
        <v>15</v>
      </c>
      <c r="B7" s="76">
        <v>10</v>
      </c>
      <c r="C7" s="76"/>
      <c r="D7" s="76">
        <v>86</v>
      </c>
      <c r="E7" s="76"/>
      <c r="F7" s="76">
        <v>123</v>
      </c>
      <c r="G7" s="76"/>
      <c r="H7" s="76">
        <v>20</v>
      </c>
      <c r="I7" s="76"/>
      <c r="J7" s="76">
        <v>118</v>
      </c>
      <c r="K7" s="76"/>
      <c r="L7" s="76">
        <v>14</v>
      </c>
      <c r="M7" s="76"/>
      <c r="N7" s="76">
        <v>235</v>
      </c>
      <c r="O7" s="76"/>
      <c r="P7" s="76">
        <v>37</v>
      </c>
      <c r="Q7" s="76"/>
      <c r="R7" s="76">
        <v>0</v>
      </c>
      <c r="S7" s="76"/>
      <c r="T7" s="76">
        <v>5</v>
      </c>
      <c r="U7" s="76"/>
      <c r="V7" s="76">
        <v>120</v>
      </c>
      <c r="W7" s="76"/>
      <c r="X7" s="76">
        <v>365</v>
      </c>
      <c r="Y7" s="76"/>
      <c r="Z7" s="76">
        <v>0</v>
      </c>
      <c r="AA7" s="76"/>
      <c r="AB7" s="76">
        <v>0</v>
      </c>
      <c r="AC7" s="76"/>
      <c r="AD7" s="76">
        <v>0</v>
      </c>
      <c r="AE7" s="76"/>
      <c r="AF7" s="77">
        <f t="shared" si="1"/>
        <v>1133</v>
      </c>
      <c r="AG7" s="77">
        <f t="shared" si="0"/>
        <v>0</v>
      </c>
      <c r="AH7" s="78">
        <v>244097</v>
      </c>
      <c r="AI7" s="79" t="s">
        <v>58</v>
      </c>
      <c r="AJ7" s="79" t="s">
        <v>67</v>
      </c>
    </row>
    <row r="8" spans="1:36" x14ac:dyDescent="0.25">
      <c r="A8" s="75" t="s">
        <v>16</v>
      </c>
      <c r="B8" s="76">
        <v>25</v>
      </c>
      <c r="C8" s="76"/>
      <c r="D8" s="76">
        <v>83</v>
      </c>
      <c r="E8" s="76"/>
      <c r="F8" s="76">
        <v>56</v>
      </c>
      <c r="G8" s="76"/>
      <c r="H8" s="76">
        <v>15</v>
      </c>
      <c r="I8" s="76"/>
      <c r="J8" s="76">
        <v>44</v>
      </c>
      <c r="K8" s="76"/>
      <c r="L8" s="76">
        <v>15</v>
      </c>
      <c r="M8" s="76"/>
      <c r="N8" s="76">
        <v>77</v>
      </c>
      <c r="O8" s="76"/>
      <c r="P8" s="76">
        <v>25</v>
      </c>
      <c r="Q8" s="76"/>
      <c r="R8" s="76">
        <v>0</v>
      </c>
      <c r="S8" s="76"/>
      <c r="T8" s="76">
        <v>25</v>
      </c>
      <c r="U8" s="76"/>
      <c r="V8" s="76">
        <v>64</v>
      </c>
      <c r="W8" s="76"/>
      <c r="X8" s="76">
        <v>1297</v>
      </c>
      <c r="Y8" s="76"/>
      <c r="Z8" s="76">
        <v>433</v>
      </c>
      <c r="AA8" s="76"/>
      <c r="AB8" s="76">
        <v>121</v>
      </c>
      <c r="AC8" s="76"/>
      <c r="AD8" s="76">
        <v>13</v>
      </c>
      <c r="AE8" s="76"/>
      <c r="AF8" s="77">
        <f t="shared" si="1"/>
        <v>2293</v>
      </c>
      <c r="AG8" s="77">
        <f t="shared" si="0"/>
        <v>0</v>
      </c>
      <c r="AH8" s="78">
        <v>244139</v>
      </c>
      <c r="AI8" s="79" t="s">
        <v>57</v>
      </c>
      <c r="AJ8" s="79" t="s">
        <v>68</v>
      </c>
    </row>
    <row r="9" spans="1:36" x14ac:dyDescent="0.25">
      <c r="A9" s="75" t="s">
        <v>17</v>
      </c>
      <c r="B9" s="76">
        <v>17</v>
      </c>
      <c r="C9" s="76"/>
      <c r="D9" s="76">
        <v>80</v>
      </c>
      <c r="E9" s="76"/>
      <c r="F9" s="76">
        <v>26</v>
      </c>
      <c r="G9" s="76"/>
      <c r="H9" s="76">
        <v>27</v>
      </c>
      <c r="I9" s="76"/>
      <c r="J9" s="76">
        <v>47</v>
      </c>
      <c r="K9" s="76"/>
      <c r="L9" s="76">
        <v>10</v>
      </c>
      <c r="M9" s="76"/>
      <c r="N9" s="76">
        <v>209</v>
      </c>
      <c r="O9" s="76"/>
      <c r="P9" s="76">
        <v>26</v>
      </c>
      <c r="Q9" s="76"/>
      <c r="R9" s="76">
        <v>0</v>
      </c>
      <c r="S9" s="76"/>
      <c r="T9" s="76">
        <v>2</v>
      </c>
      <c r="U9" s="76"/>
      <c r="V9" s="76">
        <v>196</v>
      </c>
      <c r="W9" s="76"/>
      <c r="X9" s="76">
        <v>373</v>
      </c>
      <c r="Y9" s="76"/>
      <c r="Z9" s="76">
        <v>159</v>
      </c>
      <c r="AA9" s="76"/>
      <c r="AB9" s="76">
        <v>193</v>
      </c>
      <c r="AC9" s="76"/>
      <c r="AD9" s="76">
        <v>43</v>
      </c>
      <c r="AE9" s="76"/>
      <c r="AF9" s="77">
        <f t="shared" si="1"/>
        <v>1408</v>
      </c>
      <c r="AG9" s="77">
        <f t="shared" si="0"/>
        <v>0</v>
      </c>
      <c r="AH9" s="78">
        <v>244139</v>
      </c>
      <c r="AI9" s="79" t="s">
        <v>58</v>
      </c>
      <c r="AJ9" s="79" t="s">
        <v>69</v>
      </c>
    </row>
    <row r="10" spans="1:36" x14ac:dyDescent="0.25">
      <c r="A10" s="75" t="s">
        <v>18</v>
      </c>
      <c r="B10" s="76">
        <v>36</v>
      </c>
      <c r="C10" s="76"/>
      <c r="D10" s="76">
        <v>36</v>
      </c>
      <c r="E10" s="76"/>
      <c r="F10" s="76">
        <v>27</v>
      </c>
      <c r="G10" s="76"/>
      <c r="H10" s="76">
        <v>67</v>
      </c>
      <c r="I10" s="76"/>
      <c r="J10" s="76">
        <v>38</v>
      </c>
      <c r="K10" s="76"/>
      <c r="L10" s="76">
        <v>13</v>
      </c>
      <c r="M10" s="76"/>
      <c r="N10" s="76">
        <v>138</v>
      </c>
      <c r="O10" s="76"/>
      <c r="P10" s="76">
        <v>51</v>
      </c>
      <c r="Q10" s="76"/>
      <c r="R10" s="76">
        <v>20</v>
      </c>
      <c r="S10" s="76"/>
      <c r="T10" s="76">
        <v>10</v>
      </c>
      <c r="U10" s="76"/>
      <c r="V10" s="76">
        <v>53</v>
      </c>
      <c r="W10" s="76"/>
      <c r="X10" s="76">
        <v>443</v>
      </c>
      <c r="Y10" s="76"/>
      <c r="Z10" s="76">
        <v>367</v>
      </c>
      <c r="AA10" s="76"/>
      <c r="AB10" s="76">
        <v>557</v>
      </c>
      <c r="AC10" s="76"/>
      <c r="AD10" s="76">
        <v>85</v>
      </c>
      <c r="AE10" s="76"/>
      <c r="AF10" s="77">
        <f t="shared" si="1"/>
        <v>1941</v>
      </c>
      <c r="AG10" s="77">
        <f t="shared" si="0"/>
        <v>0</v>
      </c>
      <c r="AH10" s="78">
        <v>244181</v>
      </c>
      <c r="AI10" s="79" t="s">
        <v>57</v>
      </c>
      <c r="AJ10" s="79" t="s">
        <v>70</v>
      </c>
    </row>
    <row r="11" spans="1:36" x14ac:dyDescent="0.25">
      <c r="A11" s="75" t="s">
        <v>19</v>
      </c>
      <c r="B11" s="76">
        <v>15</v>
      </c>
      <c r="C11" s="76"/>
      <c r="D11" s="76">
        <v>78</v>
      </c>
      <c r="E11" s="76"/>
      <c r="F11" s="76">
        <v>83</v>
      </c>
      <c r="G11" s="76"/>
      <c r="H11" s="76">
        <v>28</v>
      </c>
      <c r="I11" s="76"/>
      <c r="J11" s="76">
        <v>39</v>
      </c>
      <c r="K11" s="76"/>
      <c r="L11" s="76">
        <v>13</v>
      </c>
      <c r="M11" s="76"/>
      <c r="N11" s="76">
        <v>303</v>
      </c>
      <c r="O11" s="76"/>
      <c r="P11" s="76">
        <v>24</v>
      </c>
      <c r="Q11" s="76"/>
      <c r="R11" s="76">
        <v>46</v>
      </c>
      <c r="S11" s="76"/>
      <c r="T11" s="76">
        <v>6</v>
      </c>
      <c r="U11" s="76"/>
      <c r="V11" s="76">
        <v>102</v>
      </c>
      <c r="W11" s="76"/>
      <c r="X11" s="76">
        <v>529</v>
      </c>
      <c r="Y11" s="76"/>
      <c r="Z11" s="76">
        <v>616</v>
      </c>
      <c r="AA11" s="76"/>
      <c r="AB11" s="76">
        <v>584</v>
      </c>
      <c r="AC11" s="76"/>
      <c r="AD11" s="76">
        <v>117</v>
      </c>
      <c r="AE11" s="76"/>
      <c r="AF11" s="77">
        <f t="shared" si="1"/>
        <v>2583</v>
      </c>
      <c r="AG11" s="77">
        <f t="shared" si="0"/>
        <v>0</v>
      </c>
      <c r="AH11" s="78">
        <v>244217</v>
      </c>
      <c r="AI11" s="79" t="s">
        <v>57</v>
      </c>
      <c r="AJ11" s="79" t="s">
        <v>71</v>
      </c>
    </row>
    <row r="12" spans="1:36" x14ac:dyDescent="0.25">
      <c r="A12" s="75" t="s">
        <v>20</v>
      </c>
      <c r="B12" s="76">
        <v>13</v>
      </c>
      <c r="C12" s="76"/>
      <c r="D12" s="76">
        <v>42</v>
      </c>
      <c r="E12" s="76"/>
      <c r="F12" s="76">
        <v>60</v>
      </c>
      <c r="G12" s="76"/>
      <c r="H12" s="76">
        <v>21</v>
      </c>
      <c r="I12" s="76"/>
      <c r="J12" s="76">
        <v>23</v>
      </c>
      <c r="K12" s="76"/>
      <c r="L12" s="76">
        <v>25</v>
      </c>
      <c r="M12" s="76"/>
      <c r="N12" s="76">
        <v>473</v>
      </c>
      <c r="O12" s="76"/>
      <c r="P12" s="76">
        <v>22</v>
      </c>
      <c r="Q12" s="76"/>
      <c r="R12" s="76">
        <v>69</v>
      </c>
      <c r="S12" s="76"/>
      <c r="T12" s="76">
        <v>8</v>
      </c>
      <c r="U12" s="76"/>
      <c r="V12" s="76">
        <v>192</v>
      </c>
      <c r="W12" s="76"/>
      <c r="X12" s="76">
        <v>540</v>
      </c>
      <c r="Y12" s="76"/>
      <c r="Z12" s="76">
        <v>555</v>
      </c>
      <c r="AA12" s="76"/>
      <c r="AB12" s="76">
        <v>158</v>
      </c>
      <c r="AC12" s="76"/>
      <c r="AD12" s="76">
        <v>99</v>
      </c>
      <c r="AE12" s="76"/>
      <c r="AF12" s="77">
        <f t="shared" si="1"/>
        <v>2300</v>
      </c>
      <c r="AG12" s="77">
        <f t="shared" si="0"/>
        <v>0</v>
      </c>
      <c r="AH12" s="78">
        <v>244253</v>
      </c>
      <c r="AI12" s="79" t="s">
        <v>58</v>
      </c>
      <c r="AJ12" s="79" t="s">
        <v>72</v>
      </c>
    </row>
    <row r="13" spans="1:36" x14ac:dyDescent="0.25">
      <c r="A13" s="75" t="s">
        <v>21</v>
      </c>
      <c r="B13" s="76">
        <v>38</v>
      </c>
      <c r="C13" s="76"/>
      <c r="D13" s="76">
        <v>15</v>
      </c>
      <c r="E13" s="76"/>
      <c r="F13" s="76">
        <v>97</v>
      </c>
      <c r="G13" s="76"/>
      <c r="H13" s="76">
        <v>21</v>
      </c>
      <c r="I13" s="76"/>
      <c r="J13" s="76">
        <v>37</v>
      </c>
      <c r="K13" s="76"/>
      <c r="L13" s="76">
        <v>16</v>
      </c>
      <c r="M13" s="76"/>
      <c r="N13" s="76">
        <v>149</v>
      </c>
      <c r="O13" s="76"/>
      <c r="P13" s="76">
        <v>47</v>
      </c>
      <c r="Q13" s="76"/>
      <c r="R13" s="76">
        <v>21</v>
      </c>
      <c r="S13" s="76"/>
      <c r="T13" s="76">
        <v>2</v>
      </c>
      <c r="U13" s="76"/>
      <c r="V13" s="76">
        <v>116</v>
      </c>
      <c r="W13" s="76"/>
      <c r="X13" s="76">
        <v>581</v>
      </c>
      <c r="Y13" s="76"/>
      <c r="Z13" s="76">
        <v>667</v>
      </c>
      <c r="AA13" s="76"/>
      <c r="AB13" s="76">
        <v>2395</v>
      </c>
      <c r="AC13" s="76"/>
      <c r="AD13" s="76">
        <v>95</v>
      </c>
      <c r="AE13" s="76"/>
      <c r="AF13" s="77">
        <f t="shared" si="1"/>
        <v>4297</v>
      </c>
      <c r="AG13" s="77">
        <f t="shared" si="0"/>
        <v>0</v>
      </c>
      <c r="AH13" s="78">
        <v>244263</v>
      </c>
      <c r="AI13" s="79" t="s">
        <v>58</v>
      </c>
      <c r="AJ13" s="79" t="s">
        <v>73</v>
      </c>
    </row>
    <row r="14" spans="1:36" x14ac:dyDescent="0.25">
      <c r="A14" s="75" t="s">
        <v>22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7">
        <f t="shared" si="1"/>
        <v>0</v>
      </c>
      <c r="AG14" s="77">
        <f t="shared" si="0"/>
        <v>0</v>
      </c>
      <c r="AH14" s="80"/>
      <c r="AI14" s="79"/>
      <c r="AJ14" s="79"/>
    </row>
    <row r="15" spans="1:36" x14ac:dyDescent="0.25">
      <c r="A15" s="75" t="s">
        <v>23</v>
      </c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7">
        <f t="shared" si="1"/>
        <v>0</v>
      </c>
      <c r="AG15" s="77">
        <f t="shared" si="0"/>
        <v>0</v>
      </c>
      <c r="AH15" s="80"/>
      <c r="AI15" s="79"/>
      <c r="AJ15" s="79"/>
    </row>
    <row r="16" spans="1:36" x14ac:dyDescent="0.25">
      <c r="A16" s="75" t="s">
        <v>24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7">
        <f t="shared" si="1"/>
        <v>0</v>
      </c>
      <c r="AG16" s="77">
        <f t="shared" si="0"/>
        <v>0</v>
      </c>
      <c r="AH16" s="80"/>
      <c r="AI16" s="79"/>
      <c r="AJ16" s="79"/>
    </row>
    <row r="17" spans="1:36" s="22" customFormat="1" x14ac:dyDescent="0.25">
      <c r="A17" s="81" t="s">
        <v>11</v>
      </c>
      <c r="B17" s="82">
        <f>SUM(B5:B16)</f>
        <v>179</v>
      </c>
      <c r="C17" s="82">
        <f t="shared" ref="C17:AE17" si="2">SUM(C5:C16)</f>
        <v>0</v>
      </c>
      <c r="D17" s="82">
        <f>SUM(D5:D16)</f>
        <v>492</v>
      </c>
      <c r="E17" s="82">
        <f t="shared" si="2"/>
        <v>0</v>
      </c>
      <c r="F17" s="82">
        <f>SUM(F5:F16)</f>
        <v>516</v>
      </c>
      <c r="G17" s="82">
        <f t="shared" si="2"/>
        <v>0</v>
      </c>
      <c r="H17" s="82">
        <f>SUM(H5:H16)</f>
        <v>236</v>
      </c>
      <c r="I17" s="82">
        <f t="shared" si="2"/>
        <v>0</v>
      </c>
      <c r="J17" s="82">
        <f t="shared" si="2"/>
        <v>565</v>
      </c>
      <c r="K17" s="82">
        <f t="shared" si="2"/>
        <v>0</v>
      </c>
      <c r="L17" s="82">
        <f t="shared" si="2"/>
        <v>128</v>
      </c>
      <c r="M17" s="82">
        <f t="shared" si="2"/>
        <v>0</v>
      </c>
      <c r="N17" s="82">
        <f t="shared" si="2"/>
        <v>1918</v>
      </c>
      <c r="O17" s="82">
        <f t="shared" si="2"/>
        <v>0</v>
      </c>
      <c r="P17" s="82">
        <f t="shared" si="2"/>
        <v>293</v>
      </c>
      <c r="Q17" s="82">
        <f t="shared" si="2"/>
        <v>0</v>
      </c>
      <c r="R17" s="82">
        <f t="shared" si="2"/>
        <v>156</v>
      </c>
      <c r="S17" s="82">
        <f t="shared" si="2"/>
        <v>0</v>
      </c>
      <c r="T17" s="82">
        <f t="shared" si="2"/>
        <v>72</v>
      </c>
      <c r="U17" s="82">
        <f t="shared" si="2"/>
        <v>0</v>
      </c>
      <c r="V17" s="82">
        <f t="shared" si="2"/>
        <v>1160</v>
      </c>
      <c r="W17" s="82">
        <f t="shared" si="2"/>
        <v>0</v>
      </c>
      <c r="X17" s="82">
        <f>SUM(X5:X16)</f>
        <v>5142</v>
      </c>
      <c r="Y17" s="82">
        <f t="shared" si="2"/>
        <v>0</v>
      </c>
      <c r="Z17" s="82">
        <f t="shared" si="2"/>
        <v>2797</v>
      </c>
      <c r="AA17" s="82">
        <f t="shared" si="2"/>
        <v>0</v>
      </c>
      <c r="AB17" s="82">
        <f t="shared" si="2"/>
        <v>4008</v>
      </c>
      <c r="AC17" s="82">
        <f t="shared" si="2"/>
        <v>0</v>
      </c>
      <c r="AD17" s="82">
        <f t="shared" si="2"/>
        <v>452</v>
      </c>
      <c r="AE17" s="82">
        <f t="shared" si="2"/>
        <v>0</v>
      </c>
      <c r="AF17" s="82">
        <f>SUM(AF5:AF16)</f>
        <v>18114</v>
      </c>
      <c r="AG17" s="82" t="e">
        <f>SUM(AG5:AG16)</f>
        <v>#VALUE!</v>
      </c>
      <c r="AH17" s="83"/>
      <c r="AI17" s="83"/>
      <c r="AJ17" s="83"/>
    </row>
    <row r="18" spans="1:36" x14ac:dyDescent="0.25">
      <c r="A18" s="84" t="s">
        <v>60</v>
      </c>
      <c r="B18" s="85">
        <f>AVERAGE(B5:B16)</f>
        <v>19.888888888888889</v>
      </c>
      <c r="C18" s="85"/>
      <c r="D18" s="85">
        <f t="shared" ref="D18:AF18" si="3">AVERAGE(D5:D16)</f>
        <v>54.666666666666664</v>
      </c>
      <c r="E18" s="85"/>
      <c r="F18" s="85">
        <f t="shared" si="3"/>
        <v>57.333333333333336</v>
      </c>
      <c r="G18" s="85"/>
      <c r="H18" s="85">
        <f t="shared" si="3"/>
        <v>26.222222222222221</v>
      </c>
      <c r="I18" s="85"/>
      <c r="J18" s="85">
        <f t="shared" si="3"/>
        <v>62.777777777777779</v>
      </c>
      <c r="K18" s="85"/>
      <c r="L18" s="85">
        <f t="shared" si="3"/>
        <v>14.222222222222221</v>
      </c>
      <c r="M18" s="85"/>
      <c r="N18" s="85">
        <f t="shared" si="3"/>
        <v>213.11111111111111</v>
      </c>
      <c r="O18" s="85"/>
      <c r="P18" s="85">
        <f t="shared" si="3"/>
        <v>32.555555555555557</v>
      </c>
      <c r="Q18" s="85"/>
      <c r="R18" s="85">
        <f t="shared" si="3"/>
        <v>17.333333333333332</v>
      </c>
      <c r="S18" s="85"/>
      <c r="T18" s="85">
        <f t="shared" si="3"/>
        <v>8</v>
      </c>
      <c r="U18" s="85"/>
      <c r="V18" s="85">
        <f t="shared" si="3"/>
        <v>128.88888888888889</v>
      </c>
      <c r="W18" s="85"/>
      <c r="X18" s="85">
        <f t="shared" si="3"/>
        <v>571.33333333333337</v>
      </c>
      <c r="Y18" s="85"/>
      <c r="Z18" s="85">
        <f t="shared" si="3"/>
        <v>310.77777777777777</v>
      </c>
      <c r="AA18" s="85"/>
      <c r="AB18" s="85">
        <f t="shared" si="3"/>
        <v>445.33333333333331</v>
      </c>
      <c r="AC18" s="85"/>
      <c r="AD18" s="85">
        <f t="shared" si="3"/>
        <v>50.222222222222221</v>
      </c>
      <c r="AE18" s="85"/>
      <c r="AF18" s="85">
        <f t="shared" si="3"/>
        <v>1509.5</v>
      </c>
      <c r="AG18" s="85"/>
      <c r="AH18" s="86"/>
      <c r="AI18" s="86"/>
      <c r="AJ18" s="86"/>
    </row>
  </sheetData>
  <mergeCells count="21">
    <mergeCell ref="AB2:AC2"/>
    <mergeCell ref="A1:AJ1"/>
    <mergeCell ref="A2:A4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D2:AE2"/>
    <mergeCell ref="AF2:AG2"/>
    <mergeCell ref="AH2:AH4"/>
    <mergeCell ref="AI2:AI4"/>
    <mergeCell ref="AJ2:AJ4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7E8A8-C6BD-4549-983C-F610B8646D4B}">
  <dimension ref="A1:O20"/>
  <sheetViews>
    <sheetView topLeftCell="A4" zoomScale="80" zoomScaleNormal="80" workbookViewId="0">
      <selection activeCell="A2" sqref="A1:XFD1048576"/>
    </sheetView>
  </sheetViews>
  <sheetFormatPr defaultColWidth="10.42578125" defaultRowHeight="24" x14ac:dyDescent="0.25"/>
  <cols>
    <col min="1" max="1" width="12.7109375" style="3" bestFit="1" customWidth="1"/>
    <col min="2" max="2" width="15.140625" style="3" bestFit="1" customWidth="1"/>
    <col min="3" max="3" width="12.42578125" style="3" customWidth="1"/>
    <col min="4" max="4" width="23.7109375" style="3" customWidth="1"/>
    <col min="5" max="5" width="20.85546875" style="3" hidden="1" customWidth="1"/>
    <col min="6" max="6" width="13" style="3" bestFit="1" customWidth="1"/>
    <col min="7" max="7" width="17.28515625" style="3" bestFit="1" customWidth="1"/>
    <col min="8" max="8" width="13" style="3" bestFit="1" customWidth="1"/>
    <col min="9" max="10" width="13" style="3" customWidth="1"/>
    <col min="11" max="11" width="22.5703125" style="3" bestFit="1" customWidth="1"/>
    <col min="12" max="12" width="19" style="3" bestFit="1" customWidth="1"/>
    <col min="13" max="13" width="12.5703125" style="3" bestFit="1" customWidth="1"/>
    <col min="14" max="14" width="15" style="3" bestFit="1" customWidth="1"/>
    <col min="15" max="15" width="11" style="3" bestFit="1" customWidth="1"/>
    <col min="16" max="16384" width="10.42578125" style="3"/>
  </cols>
  <sheetData>
    <row r="1" spans="1:15" s="1" customFormat="1" x14ac:dyDescent="0.25">
      <c r="A1" s="127" t="s">
        <v>74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9"/>
    </row>
    <row r="2" spans="1:15" s="2" customFormat="1" x14ac:dyDescent="0.25">
      <c r="A2" s="130" t="s">
        <v>2</v>
      </c>
      <c r="B2" s="133" t="s">
        <v>75</v>
      </c>
      <c r="C2" s="133"/>
      <c r="D2" s="127" t="s">
        <v>76</v>
      </c>
      <c r="E2" s="128"/>
      <c r="F2" s="129"/>
      <c r="G2" s="133" t="s">
        <v>77</v>
      </c>
      <c r="H2" s="133"/>
      <c r="I2" s="21"/>
      <c r="J2" s="21"/>
      <c r="K2" s="134" t="s">
        <v>11</v>
      </c>
      <c r="L2" s="134"/>
      <c r="M2" s="130" t="s">
        <v>44</v>
      </c>
      <c r="N2" s="130" t="s">
        <v>45</v>
      </c>
      <c r="O2" s="130" t="s">
        <v>10</v>
      </c>
    </row>
    <row r="3" spans="1:15" s="2" customFormat="1" x14ac:dyDescent="0.25">
      <c r="A3" s="131"/>
      <c r="B3" s="10" t="s">
        <v>46</v>
      </c>
      <c r="C3" s="11"/>
      <c r="D3" s="135" t="s">
        <v>46</v>
      </c>
      <c r="E3" s="136"/>
      <c r="F3" s="11"/>
      <c r="G3" s="10" t="s">
        <v>46</v>
      </c>
      <c r="H3" s="11"/>
      <c r="I3" s="11"/>
      <c r="J3" s="11"/>
      <c r="K3" s="134"/>
      <c r="L3" s="134"/>
      <c r="M3" s="131"/>
      <c r="N3" s="131"/>
      <c r="O3" s="131"/>
    </row>
    <row r="4" spans="1:15" x14ac:dyDescent="0.25">
      <c r="A4" s="132"/>
      <c r="B4" s="12" t="s">
        <v>78</v>
      </c>
      <c r="C4" s="12" t="s">
        <v>79</v>
      </c>
      <c r="D4" s="12" t="s">
        <v>80</v>
      </c>
      <c r="E4" s="12" t="s">
        <v>81</v>
      </c>
      <c r="F4" s="12" t="s">
        <v>79</v>
      </c>
      <c r="G4" s="12" t="s">
        <v>78</v>
      </c>
      <c r="H4" s="12" t="s">
        <v>79</v>
      </c>
      <c r="I4" s="12"/>
      <c r="J4" s="12"/>
      <c r="K4" s="12" t="s">
        <v>82</v>
      </c>
      <c r="L4" s="12" t="s">
        <v>83</v>
      </c>
      <c r="M4" s="132"/>
      <c r="N4" s="132"/>
      <c r="O4" s="132"/>
    </row>
    <row r="5" spans="1:15" x14ac:dyDescent="0.25">
      <c r="A5" s="4" t="s">
        <v>13</v>
      </c>
      <c r="B5" s="7">
        <v>12.22</v>
      </c>
      <c r="C5" s="4"/>
      <c r="D5" s="7">
        <v>1105</v>
      </c>
      <c r="E5" s="7">
        <f t="shared" ref="E5:E12" si="0">SUM(B5,D5)</f>
        <v>1117.22</v>
      </c>
      <c r="F5" s="5">
        <v>1105</v>
      </c>
      <c r="G5" s="8">
        <v>297</v>
      </c>
      <c r="H5" s="5"/>
      <c r="I5" s="5"/>
      <c r="J5" s="5"/>
      <c r="K5" s="8">
        <f>SUM(E5+G5)</f>
        <v>1414.22</v>
      </c>
      <c r="L5" s="18">
        <v>47656.83</v>
      </c>
      <c r="M5" s="5"/>
      <c r="N5" s="9"/>
      <c r="O5" s="5"/>
    </row>
    <row r="6" spans="1:15" x14ac:dyDescent="0.25">
      <c r="A6" s="4" t="s">
        <v>14</v>
      </c>
      <c r="B6" s="7">
        <v>24.1</v>
      </c>
      <c r="C6" s="4"/>
      <c r="D6" s="7">
        <v>1421</v>
      </c>
      <c r="E6" s="7">
        <f t="shared" si="0"/>
        <v>1445.1</v>
      </c>
      <c r="F6" s="5">
        <v>1421</v>
      </c>
      <c r="G6" s="8">
        <v>267</v>
      </c>
      <c r="H6" s="5"/>
      <c r="I6" s="5"/>
      <c r="J6" s="5"/>
      <c r="K6" s="8">
        <f>SUM(E6+G6)</f>
        <v>1712.1</v>
      </c>
      <c r="L6" s="18">
        <v>57025.11</v>
      </c>
      <c r="M6" s="5"/>
      <c r="N6" s="9"/>
      <c r="O6" s="5"/>
    </row>
    <row r="7" spans="1:15" x14ac:dyDescent="0.25">
      <c r="A7" s="4" t="s">
        <v>15</v>
      </c>
      <c r="B7" s="7">
        <v>20.95</v>
      </c>
      <c r="C7" s="4"/>
      <c r="D7" s="7">
        <v>1153</v>
      </c>
      <c r="E7" s="7">
        <f t="shared" si="0"/>
        <v>1173.95</v>
      </c>
      <c r="F7" s="5">
        <v>1153</v>
      </c>
      <c r="G7" s="8">
        <v>251</v>
      </c>
      <c r="H7" s="5"/>
      <c r="I7" s="5"/>
      <c r="J7" s="5"/>
      <c r="K7" s="8">
        <f t="shared" ref="K7:K16" si="1">SUM(E7+G7)</f>
        <v>1424.95</v>
      </c>
      <c r="L7" s="18">
        <v>47292.23</v>
      </c>
      <c r="M7" s="5"/>
      <c r="N7" s="9"/>
      <c r="O7" s="5"/>
    </row>
    <row r="8" spans="1:15" x14ac:dyDescent="0.25">
      <c r="A8" s="4" t="s">
        <v>16</v>
      </c>
      <c r="B8" s="7">
        <v>20.72</v>
      </c>
      <c r="C8" s="4"/>
      <c r="D8" s="7">
        <v>1072</v>
      </c>
      <c r="E8" s="7">
        <f t="shared" si="0"/>
        <v>1092.72</v>
      </c>
      <c r="F8" s="5"/>
      <c r="G8" s="8">
        <v>277</v>
      </c>
      <c r="H8" s="5"/>
      <c r="I8" s="5"/>
      <c r="J8" s="5"/>
      <c r="K8" s="8">
        <f t="shared" si="1"/>
        <v>1369.72</v>
      </c>
      <c r="L8" s="18">
        <v>44080.49</v>
      </c>
      <c r="M8" s="6">
        <v>24977</v>
      </c>
      <c r="N8" s="9" t="s">
        <v>84</v>
      </c>
      <c r="O8" s="5"/>
    </row>
    <row r="9" spans="1:15" x14ac:dyDescent="0.25">
      <c r="A9" s="4" t="s">
        <v>17</v>
      </c>
      <c r="B9" s="7">
        <v>78.83</v>
      </c>
      <c r="C9" s="4"/>
      <c r="D9" s="7">
        <v>1642</v>
      </c>
      <c r="E9" s="7">
        <f t="shared" si="0"/>
        <v>1720.83</v>
      </c>
      <c r="F9" s="5"/>
      <c r="G9" s="8">
        <v>191</v>
      </c>
      <c r="H9" s="5"/>
      <c r="I9" s="5"/>
      <c r="J9" s="5"/>
      <c r="K9" s="8">
        <f t="shared" si="1"/>
        <v>1911.83</v>
      </c>
      <c r="L9" s="18">
        <v>59516.15</v>
      </c>
      <c r="M9" s="6">
        <v>25006</v>
      </c>
      <c r="N9" s="9" t="s">
        <v>84</v>
      </c>
      <c r="O9" s="5"/>
    </row>
    <row r="10" spans="1:15" x14ac:dyDescent="0.25">
      <c r="A10" s="4" t="s">
        <v>18</v>
      </c>
      <c r="B10" s="7">
        <v>12.61</v>
      </c>
      <c r="C10" s="4"/>
      <c r="D10" s="7">
        <v>2102</v>
      </c>
      <c r="E10" s="7">
        <f t="shared" si="0"/>
        <v>2114.61</v>
      </c>
      <c r="F10" s="5"/>
      <c r="G10" s="8">
        <v>392</v>
      </c>
      <c r="H10" s="5"/>
      <c r="I10" s="5"/>
      <c r="J10" s="5"/>
      <c r="K10" s="8">
        <f>SUM(E10+G10)</f>
        <v>2506.61</v>
      </c>
      <c r="L10" s="18">
        <v>77145.820000000007</v>
      </c>
      <c r="M10" s="6">
        <v>25035</v>
      </c>
      <c r="N10" s="9" t="s">
        <v>85</v>
      </c>
      <c r="O10" s="5"/>
    </row>
    <row r="11" spans="1:15" x14ac:dyDescent="0.25">
      <c r="A11" s="4" t="s">
        <v>19</v>
      </c>
      <c r="B11" s="7">
        <v>23.42</v>
      </c>
      <c r="C11" s="4"/>
      <c r="D11" s="7">
        <v>1502</v>
      </c>
      <c r="E11" s="7">
        <f t="shared" si="0"/>
        <v>1525.42</v>
      </c>
      <c r="F11" s="5"/>
      <c r="G11" s="8">
        <v>425</v>
      </c>
      <c r="H11" s="5"/>
      <c r="I11" s="5"/>
      <c r="J11" s="5"/>
      <c r="K11" s="8">
        <f t="shared" si="1"/>
        <v>1950.42</v>
      </c>
      <c r="L11" s="20">
        <v>62741.81</v>
      </c>
      <c r="M11" s="6">
        <v>25040</v>
      </c>
      <c r="N11" s="9" t="s">
        <v>85</v>
      </c>
      <c r="O11" s="5"/>
    </row>
    <row r="12" spans="1:15" x14ac:dyDescent="0.25">
      <c r="A12" s="4" t="s">
        <v>20</v>
      </c>
      <c r="B12" s="7">
        <v>13.87</v>
      </c>
      <c r="C12" s="4"/>
      <c r="D12" s="7">
        <v>1669</v>
      </c>
      <c r="E12" s="7">
        <f t="shared" si="0"/>
        <v>1682.87</v>
      </c>
      <c r="F12" s="5"/>
      <c r="G12" s="8">
        <v>343</v>
      </c>
      <c r="H12" s="5"/>
      <c r="I12" s="5"/>
      <c r="J12" s="5"/>
      <c r="K12" s="8">
        <f t="shared" si="1"/>
        <v>2025.87</v>
      </c>
      <c r="L12" s="20">
        <v>65436.69</v>
      </c>
      <c r="M12" s="6">
        <v>25083</v>
      </c>
      <c r="N12" s="9" t="s">
        <v>85</v>
      </c>
      <c r="O12" s="5"/>
    </row>
    <row r="13" spans="1:15" x14ac:dyDescent="0.25">
      <c r="A13" s="4" t="s">
        <v>21</v>
      </c>
      <c r="B13" s="7"/>
      <c r="C13" s="4"/>
      <c r="D13" s="7">
        <v>1788</v>
      </c>
      <c r="E13" s="7"/>
      <c r="F13" s="5">
        <v>57895.44</v>
      </c>
      <c r="G13" s="8">
        <v>320</v>
      </c>
      <c r="H13" s="5">
        <v>10659</v>
      </c>
      <c r="I13" s="5"/>
      <c r="J13" s="5"/>
      <c r="K13" s="8">
        <v>2108</v>
      </c>
      <c r="L13" s="5">
        <v>68554.44</v>
      </c>
      <c r="M13" s="6">
        <v>25113</v>
      </c>
      <c r="N13" s="9" t="s">
        <v>85</v>
      </c>
      <c r="O13" s="5"/>
    </row>
    <row r="14" spans="1:15" x14ac:dyDescent="0.25">
      <c r="A14" s="4" t="s">
        <v>22</v>
      </c>
      <c r="B14" s="7"/>
      <c r="C14" s="4"/>
      <c r="D14" s="7"/>
      <c r="E14" s="7"/>
      <c r="F14" s="5"/>
      <c r="G14" s="8"/>
      <c r="H14" s="5"/>
      <c r="I14" s="5"/>
      <c r="J14" s="5"/>
      <c r="K14" s="8">
        <f t="shared" si="1"/>
        <v>0</v>
      </c>
      <c r="L14" s="5"/>
      <c r="M14" s="5"/>
      <c r="N14" s="9"/>
      <c r="O14" s="5"/>
    </row>
    <row r="15" spans="1:15" x14ac:dyDescent="0.25">
      <c r="A15" s="4" t="s">
        <v>23</v>
      </c>
      <c r="B15" s="7"/>
      <c r="C15" s="4"/>
      <c r="D15" s="7"/>
      <c r="E15" s="7"/>
      <c r="F15" s="5"/>
      <c r="G15" s="8"/>
      <c r="H15" s="5"/>
      <c r="I15" s="5"/>
      <c r="J15" s="5"/>
      <c r="K15" s="8">
        <f t="shared" si="1"/>
        <v>0</v>
      </c>
      <c r="L15" s="5"/>
      <c r="M15" s="5"/>
      <c r="N15" s="9"/>
      <c r="O15" s="5"/>
    </row>
    <row r="16" spans="1:15" x14ac:dyDescent="0.25">
      <c r="A16" s="4" t="s">
        <v>24</v>
      </c>
      <c r="B16" s="7"/>
      <c r="C16" s="4"/>
      <c r="D16" s="7"/>
      <c r="E16" s="7"/>
      <c r="F16" s="5"/>
      <c r="G16" s="8"/>
      <c r="H16" s="5"/>
      <c r="I16" s="5"/>
      <c r="J16" s="5"/>
      <c r="K16" s="8">
        <f t="shared" si="1"/>
        <v>0</v>
      </c>
      <c r="L16" s="5"/>
      <c r="M16" s="5"/>
      <c r="N16" s="9"/>
      <c r="O16" s="5"/>
    </row>
    <row r="17" spans="1:15" x14ac:dyDescent="0.25">
      <c r="A17" s="13" t="s">
        <v>11</v>
      </c>
      <c r="B17" s="14">
        <f>SUM(B5:B16)</f>
        <v>206.72000000000003</v>
      </c>
      <c r="C17" s="13"/>
      <c r="D17" s="14">
        <f>SUM(D5:D16)</f>
        <v>13454</v>
      </c>
      <c r="E17" s="14">
        <f>SUM(E5:E16)</f>
        <v>11872.720000000001</v>
      </c>
      <c r="F17" s="14">
        <f t="shared" ref="F17:G17" si="2">SUM(F5:F16)</f>
        <v>61574.44</v>
      </c>
      <c r="G17" s="14">
        <f t="shared" si="2"/>
        <v>2763</v>
      </c>
      <c r="H17" s="15"/>
      <c r="I17" s="15"/>
      <c r="J17" s="15"/>
      <c r="K17" s="14">
        <f>SUM(E17+G17)</f>
        <v>14635.720000000001</v>
      </c>
      <c r="L17" s="19">
        <f>SUM(L5:L16)</f>
        <v>529449.57000000007</v>
      </c>
      <c r="M17" s="15"/>
      <c r="N17" s="15"/>
      <c r="O17" s="15"/>
    </row>
    <row r="18" spans="1:15" x14ac:dyDescent="0.25">
      <c r="A18" s="16" t="s">
        <v>60</v>
      </c>
      <c r="B18" s="16"/>
      <c r="C18" s="16"/>
      <c r="D18" s="16"/>
      <c r="E18" s="17">
        <f>AVERAGE(E5:E16)</f>
        <v>1484.0900000000001</v>
      </c>
      <c r="F18" s="17"/>
      <c r="G18" s="17">
        <f t="shared" ref="G18:K18" si="3">AVERAGE(G5:G16)</f>
        <v>307</v>
      </c>
      <c r="H18" s="17"/>
      <c r="I18" s="17"/>
      <c r="J18" s="17"/>
      <c r="K18" s="17">
        <f t="shared" si="3"/>
        <v>1368.6433333333334</v>
      </c>
      <c r="L18" s="17"/>
      <c r="M18" s="17"/>
      <c r="N18" s="17"/>
      <c r="O18" s="17"/>
    </row>
    <row r="20" spans="1:15" x14ac:dyDescent="0.25">
      <c r="A20" s="1" t="s">
        <v>86</v>
      </c>
      <c r="B20" s="1"/>
      <c r="C20" s="1"/>
      <c r="D20" s="1"/>
    </row>
  </sheetData>
  <sheetProtection algorithmName="SHA-512" hashValue="ASL6GBRGwbCHsQ1DUcGUYrbRzcDa+iYi4v6E3w4k9eMPgFJ3be6+GazbnLROP1hnJbqH4FHOXUGDIflCzA7jhw==" saltValue="ykqagUdsPB7A+PD9zox6IQ==" spinCount="100000" sheet="1" objects="1" scenarios="1"/>
  <protectedRanges>
    <protectedRange sqref="F1:O1048576 A1:D1048576" name="Range1"/>
  </protectedRanges>
  <mergeCells count="10">
    <mergeCell ref="A1:O1"/>
    <mergeCell ref="A2:A4"/>
    <mergeCell ref="G2:H2"/>
    <mergeCell ref="K2:L3"/>
    <mergeCell ref="M2:M4"/>
    <mergeCell ref="N2:N4"/>
    <mergeCell ref="O2:O4"/>
    <mergeCell ref="B2:C2"/>
    <mergeCell ref="D2:F2"/>
    <mergeCell ref="D3:E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66ED0-3438-45AE-937D-E9C4AEA8D6CC}">
  <dimension ref="A1:AE20"/>
  <sheetViews>
    <sheetView tabSelected="1" zoomScale="90" zoomScaleNormal="90" workbookViewId="0">
      <selection activeCell="H22" sqref="H22"/>
    </sheetView>
  </sheetViews>
  <sheetFormatPr defaultColWidth="10.42578125" defaultRowHeight="24" x14ac:dyDescent="0.25"/>
  <cols>
    <col min="1" max="1" width="20.7109375" style="26" customWidth="1"/>
    <col min="2" max="2" width="11.140625" style="26" customWidth="1"/>
    <col min="3" max="3" width="10.5703125" style="26" customWidth="1"/>
    <col min="4" max="4" width="9.7109375" style="26" customWidth="1"/>
    <col min="5" max="5" width="9.5703125" style="26" customWidth="1"/>
    <col min="6" max="6" width="9.42578125" style="26" customWidth="1"/>
    <col min="7" max="7" width="8.140625" style="26" customWidth="1"/>
    <col min="8" max="8" width="8.85546875" style="26" bestFit="1" customWidth="1"/>
    <col min="9" max="9" width="7.140625" style="26" bestFit="1" customWidth="1"/>
    <col min="10" max="10" width="8.85546875" style="26" bestFit="1" customWidth="1"/>
    <col min="11" max="11" width="7.140625" style="26" bestFit="1" customWidth="1"/>
    <col min="12" max="12" width="7.42578125" style="26" customWidth="1"/>
    <col min="13" max="13" width="6.42578125" style="26" customWidth="1"/>
    <col min="14" max="14" width="10.42578125" style="26" customWidth="1"/>
    <col min="15" max="15" width="8.140625" style="26" customWidth="1"/>
    <col min="16" max="16" width="8" style="26" customWidth="1"/>
    <col min="17" max="17" width="9.140625" style="26" bestFit="1" customWidth="1"/>
    <col min="18" max="18" width="7.140625" style="26" bestFit="1" customWidth="1"/>
    <col min="19" max="19" width="7.28515625" style="26" customWidth="1"/>
    <col min="20" max="20" width="7.140625" style="26" bestFit="1" customWidth="1"/>
    <col min="21" max="21" width="6.140625" style="26" customWidth="1"/>
    <col min="22" max="22" width="7.140625" style="26" bestFit="1" customWidth="1"/>
    <col min="23" max="23" width="7.42578125" style="26" customWidth="1"/>
    <col min="24" max="24" width="7.140625" style="26" bestFit="1" customWidth="1"/>
    <col min="25" max="25" width="6.7109375" style="26" customWidth="1"/>
    <col min="26" max="26" width="7.140625" style="26" bestFit="1" customWidth="1"/>
    <col min="27" max="27" width="6.28515625" style="26" customWidth="1"/>
    <col min="28" max="28" width="7.140625" style="26" bestFit="1" customWidth="1"/>
    <col min="29" max="29" width="10.42578125" style="26" customWidth="1"/>
    <col min="30" max="30" width="7.140625" style="26" bestFit="1" customWidth="1"/>
    <col min="31" max="31" width="7" style="26" customWidth="1"/>
    <col min="32" max="16384" width="10.42578125" style="26"/>
  </cols>
  <sheetData>
    <row r="1" spans="1:31" x14ac:dyDescent="0.25">
      <c r="A1" s="139" t="s">
        <v>87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88"/>
    </row>
    <row r="2" spans="1:31" ht="47.25" customHeight="1" x14ac:dyDescent="0.25">
      <c r="A2" s="140" t="s">
        <v>88</v>
      </c>
      <c r="B2" s="138" t="s">
        <v>89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 t="s">
        <v>90</v>
      </c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</row>
    <row r="3" spans="1:31" x14ac:dyDescent="0.25">
      <c r="A3" s="140"/>
      <c r="B3" s="137" t="s">
        <v>91</v>
      </c>
      <c r="C3" s="137"/>
      <c r="D3" s="137" t="s">
        <v>92</v>
      </c>
      <c r="E3" s="137"/>
      <c r="F3" s="137" t="s">
        <v>93</v>
      </c>
      <c r="G3" s="137"/>
      <c r="H3" s="137" t="s">
        <v>94</v>
      </c>
      <c r="I3" s="137"/>
      <c r="J3" s="137" t="s">
        <v>95</v>
      </c>
      <c r="K3" s="137"/>
      <c r="L3" s="137"/>
      <c r="M3" s="137"/>
      <c r="N3" s="137" t="s">
        <v>11</v>
      </c>
      <c r="O3" s="137"/>
      <c r="P3" s="137"/>
      <c r="Q3" s="137" t="s">
        <v>91</v>
      </c>
      <c r="R3" s="137"/>
      <c r="S3" s="137" t="s">
        <v>92</v>
      </c>
      <c r="T3" s="137"/>
      <c r="U3" s="137" t="s">
        <v>93</v>
      </c>
      <c r="V3" s="137"/>
      <c r="W3" s="137" t="s">
        <v>94</v>
      </c>
      <c r="X3" s="137"/>
      <c r="Y3" s="137" t="s">
        <v>95</v>
      </c>
      <c r="Z3" s="137"/>
      <c r="AA3" s="137" t="s">
        <v>96</v>
      </c>
      <c r="AB3" s="137"/>
      <c r="AC3" s="137" t="s">
        <v>11</v>
      </c>
      <c r="AD3" s="137"/>
      <c r="AE3" s="137"/>
    </row>
    <row r="4" spans="1:31" x14ac:dyDescent="0.25">
      <c r="A4" s="140"/>
      <c r="B4" s="89" t="s">
        <v>97</v>
      </c>
      <c r="C4" s="89" t="s">
        <v>98</v>
      </c>
      <c r="D4" s="89" t="s">
        <v>97</v>
      </c>
      <c r="E4" s="89" t="s">
        <v>98</v>
      </c>
      <c r="F4" s="89" t="s">
        <v>97</v>
      </c>
      <c r="G4" s="89" t="s">
        <v>98</v>
      </c>
      <c r="H4" s="89" t="s">
        <v>97</v>
      </c>
      <c r="I4" s="89" t="s">
        <v>98</v>
      </c>
      <c r="J4" s="89" t="s">
        <v>97</v>
      </c>
      <c r="K4" s="89" t="s">
        <v>98</v>
      </c>
      <c r="L4" s="89" t="s">
        <v>97</v>
      </c>
      <c r="M4" s="89" t="s">
        <v>98</v>
      </c>
      <c r="N4" s="89" t="s">
        <v>97</v>
      </c>
      <c r="O4" s="89" t="s">
        <v>98</v>
      </c>
      <c r="P4" s="89" t="s">
        <v>99</v>
      </c>
      <c r="Q4" s="89" t="s">
        <v>97</v>
      </c>
      <c r="R4" s="89" t="s">
        <v>98</v>
      </c>
      <c r="S4" s="89" t="s">
        <v>97</v>
      </c>
      <c r="T4" s="89" t="s">
        <v>98</v>
      </c>
      <c r="U4" s="89" t="s">
        <v>97</v>
      </c>
      <c r="V4" s="89" t="s">
        <v>98</v>
      </c>
      <c r="W4" s="89" t="s">
        <v>97</v>
      </c>
      <c r="X4" s="89" t="s">
        <v>98</v>
      </c>
      <c r="Y4" s="89" t="s">
        <v>97</v>
      </c>
      <c r="Z4" s="89" t="s">
        <v>98</v>
      </c>
      <c r="AA4" s="89" t="s">
        <v>97</v>
      </c>
      <c r="AB4" s="89" t="s">
        <v>98</v>
      </c>
      <c r="AC4" s="89" t="s">
        <v>97</v>
      </c>
      <c r="AD4" s="89" t="s">
        <v>98</v>
      </c>
      <c r="AE4" s="89" t="s">
        <v>99</v>
      </c>
    </row>
    <row r="5" spans="1:31" x14ac:dyDescent="0.55000000000000004">
      <c r="A5" s="90" t="s">
        <v>13</v>
      </c>
      <c r="B5" s="91">
        <v>8871</v>
      </c>
      <c r="C5" s="92">
        <f>B5*0.005</f>
        <v>44.355000000000004</v>
      </c>
      <c r="D5" s="93">
        <v>0</v>
      </c>
      <c r="E5" s="92">
        <f>D5*0.005</f>
        <v>0</v>
      </c>
      <c r="F5" s="93">
        <v>117</v>
      </c>
      <c r="G5" s="92">
        <f t="shared" ref="G5:G16" si="0">F5*0.005</f>
        <v>0.58499999999999996</v>
      </c>
      <c r="H5" s="92">
        <v>0</v>
      </c>
      <c r="I5" s="92">
        <f>H5*0.005</f>
        <v>0</v>
      </c>
      <c r="J5" s="92">
        <v>0</v>
      </c>
      <c r="K5" s="92">
        <f>J5*0.005</f>
        <v>0</v>
      </c>
      <c r="L5" s="93">
        <v>0</v>
      </c>
      <c r="M5" s="92">
        <f>L5*0.005</f>
        <v>0</v>
      </c>
      <c r="N5" s="94">
        <f>SUM(B5+D5+F5+H5+J5+L5)</f>
        <v>8988</v>
      </c>
      <c r="O5" s="94">
        <f t="shared" ref="O5:O16" si="1">C5+E5+G5+I5+K5+M5</f>
        <v>44.940000000000005</v>
      </c>
      <c r="P5" s="95">
        <f>N5/500</f>
        <v>17.975999999999999</v>
      </c>
      <c r="Q5" s="91">
        <v>1393</v>
      </c>
      <c r="R5" s="92">
        <f>Q5*0.005</f>
        <v>6.9649999999999999</v>
      </c>
      <c r="S5" s="93">
        <v>0</v>
      </c>
      <c r="T5" s="92">
        <f>S5*0.005</f>
        <v>0</v>
      </c>
      <c r="U5" s="93">
        <v>0</v>
      </c>
      <c r="V5" s="92">
        <f>U5*0.005</f>
        <v>0</v>
      </c>
      <c r="W5" s="93">
        <v>0</v>
      </c>
      <c r="X5" s="92">
        <f>W5*0.005</f>
        <v>0</v>
      </c>
      <c r="Y5" s="93">
        <v>0</v>
      </c>
      <c r="Z5" s="92">
        <f>Y5*0.005</f>
        <v>0</v>
      </c>
      <c r="AA5" s="93">
        <v>0</v>
      </c>
      <c r="AB5" s="92">
        <f>AA5*0.005</f>
        <v>0</v>
      </c>
      <c r="AC5" s="94">
        <f>SUM(Q5+S5+U5+W5+Y5+AA5)</f>
        <v>1393</v>
      </c>
      <c r="AD5" s="92">
        <f>AC5*0.005</f>
        <v>6.9649999999999999</v>
      </c>
      <c r="AE5" s="92">
        <f>AC5/500</f>
        <v>2.786</v>
      </c>
    </row>
    <row r="6" spans="1:31" x14ac:dyDescent="0.55000000000000004">
      <c r="A6" s="90" t="s">
        <v>14</v>
      </c>
      <c r="B6" s="91">
        <v>5913</v>
      </c>
      <c r="C6" s="92">
        <f t="shared" ref="C6:C16" si="2">B6*0.005</f>
        <v>29.565000000000001</v>
      </c>
      <c r="D6" s="93">
        <v>0</v>
      </c>
      <c r="E6" s="92">
        <f t="shared" ref="E6:E16" si="3">D6*0.005</f>
        <v>0</v>
      </c>
      <c r="F6" s="93">
        <v>0</v>
      </c>
      <c r="G6" s="92">
        <f t="shared" si="0"/>
        <v>0</v>
      </c>
      <c r="H6" s="92">
        <v>0</v>
      </c>
      <c r="I6" s="92">
        <f t="shared" ref="I6:I16" si="4">H6*0.005</f>
        <v>0</v>
      </c>
      <c r="J6" s="92">
        <v>0</v>
      </c>
      <c r="K6" s="92">
        <f t="shared" ref="K6:K16" si="5">J6*0.005</f>
        <v>0</v>
      </c>
      <c r="L6" s="93">
        <v>0</v>
      </c>
      <c r="M6" s="92">
        <f t="shared" ref="M6:M16" si="6">L6*0.005</f>
        <v>0</v>
      </c>
      <c r="N6" s="94">
        <f t="shared" ref="N6:N16" si="7">SUM(B6+D6+F6+H6+J6+L6)</f>
        <v>5913</v>
      </c>
      <c r="O6" s="94">
        <f t="shared" si="1"/>
        <v>29.565000000000001</v>
      </c>
      <c r="P6" s="95">
        <f t="shared" ref="P6:P16" si="8">N6/500</f>
        <v>11.826000000000001</v>
      </c>
      <c r="Q6" s="91">
        <v>1415</v>
      </c>
      <c r="R6" s="92">
        <f t="shared" ref="R6:R16" si="9">Q6*0.005</f>
        <v>7.0750000000000002</v>
      </c>
      <c r="S6" s="93">
        <v>0</v>
      </c>
      <c r="T6" s="92">
        <f t="shared" ref="T6:T16" si="10">S6*0.005</f>
        <v>0</v>
      </c>
      <c r="U6" s="93">
        <v>0</v>
      </c>
      <c r="V6" s="92">
        <f t="shared" ref="V6:V16" si="11">U6*0.005</f>
        <v>0</v>
      </c>
      <c r="W6" s="93">
        <v>0</v>
      </c>
      <c r="X6" s="92">
        <f t="shared" ref="X6:X16" si="12">W6*0.005</f>
        <v>0</v>
      </c>
      <c r="Y6" s="93">
        <v>0</v>
      </c>
      <c r="Z6" s="92">
        <f t="shared" ref="Z6:Z16" si="13">Y6*0.005</f>
        <v>0</v>
      </c>
      <c r="AA6" s="93">
        <v>0</v>
      </c>
      <c r="AB6" s="92">
        <f t="shared" ref="AB6:AB16" si="14">AA6*0.005</f>
        <v>0</v>
      </c>
      <c r="AC6" s="94">
        <f>SUM(Q6+S6+U6+W6+Y6+AA6)</f>
        <v>1415</v>
      </c>
      <c r="AD6" s="92">
        <f>AC6*0.005</f>
        <v>7.0750000000000002</v>
      </c>
      <c r="AE6" s="92">
        <f t="shared" ref="AE6:AE16" si="15">AC6/500</f>
        <v>2.83</v>
      </c>
    </row>
    <row r="7" spans="1:31" x14ac:dyDescent="0.55000000000000004">
      <c r="A7" s="90" t="s">
        <v>15</v>
      </c>
      <c r="B7" s="91">
        <v>11215</v>
      </c>
      <c r="C7" s="92">
        <f t="shared" si="2"/>
        <v>56.075000000000003</v>
      </c>
      <c r="D7" s="93">
        <v>0</v>
      </c>
      <c r="E7" s="92">
        <f t="shared" si="3"/>
        <v>0</v>
      </c>
      <c r="F7" s="93">
        <v>0</v>
      </c>
      <c r="G7" s="92">
        <f t="shared" si="0"/>
        <v>0</v>
      </c>
      <c r="H7" s="92">
        <v>0</v>
      </c>
      <c r="I7" s="92">
        <f t="shared" si="4"/>
        <v>0</v>
      </c>
      <c r="J7" s="92">
        <v>0</v>
      </c>
      <c r="K7" s="92">
        <f t="shared" si="5"/>
        <v>0</v>
      </c>
      <c r="L7" s="93">
        <v>0</v>
      </c>
      <c r="M7" s="92">
        <f t="shared" si="6"/>
        <v>0</v>
      </c>
      <c r="N7" s="94">
        <f t="shared" si="7"/>
        <v>11215</v>
      </c>
      <c r="O7" s="94">
        <f t="shared" si="1"/>
        <v>56.075000000000003</v>
      </c>
      <c r="P7" s="95">
        <f t="shared" si="8"/>
        <v>22.43</v>
      </c>
      <c r="Q7" s="91">
        <v>1445</v>
      </c>
      <c r="R7" s="92">
        <f t="shared" si="9"/>
        <v>7.2250000000000005</v>
      </c>
      <c r="S7" s="93">
        <v>0</v>
      </c>
      <c r="T7" s="92">
        <f t="shared" si="10"/>
        <v>0</v>
      </c>
      <c r="U7" s="93">
        <v>0</v>
      </c>
      <c r="V7" s="92">
        <f t="shared" si="11"/>
        <v>0</v>
      </c>
      <c r="W7" s="93">
        <v>0</v>
      </c>
      <c r="X7" s="92">
        <f t="shared" si="12"/>
        <v>0</v>
      </c>
      <c r="Y7" s="93">
        <v>0</v>
      </c>
      <c r="Z7" s="92">
        <f t="shared" si="13"/>
        <v>0</v>
      </c>
      <c r="AA7" s="93">
        <v>0</v>
      </c>
      <c r="AB7" s="92">
        <f t="shared" si="14"/>
        <v>0</v>
      </c>
      <c r="AC7" s="94">
        <f>SUM(Q7+S7+U7+W7+Y7+AA7)</f>
        <v>1445</v>
      </c>
      <c r="AD7" s="92">
        <f>AC7*0.005</f>
        <v>7.2250000000000005</v>
      </c>
      <c r="AE7" s="92">
        <f t="shared" si="15"/>
        <v>2.89</v>
      </c>
    </row>
    <row r="8" spans="1:31" x14ac:dyDescent="0.55000000000000004">
      <c r="A8" s="90" t="s">
        <v>16</v>
      </c>
      <c r="B8" s="93">
        <v>13351</v>
      </c>
      <c r="C8" s="92">
        <f t="shared" si="2"/>
        <v>66.754999999999995</v>
      </c>
      <c r="D8" s="93">
        <v>0</v>
      </c>
      <c r="E8" s="92">
        <f t="shared" si="3"/>
        <v>0</v>
      </c>
      <c r="F8" s="93">
        <v>0</v>
      </c>
      <c r="G8" s="92">
        <f t="shared" si="0"/>
        <v>0</v>
      </c>
      <c r="H8" s="92">
        <v>98</v>
      </c>
      <c r="I8" s="92">
        <f t="shared" si="4"/>
        <v>0.49</v>
      </c>
      <c r="J8" s="92">
        <v>0</v>
      </c>
      <c r="K8" s="92">
        <f t="shared" si="5"/>
        <v>0</v>
      </c>
      <c r="L8" s="93">
        <v>0</v>
      </c>
      <c r="M8" s="92">
        <f t="shared" si="6"/>
        <v>0</v>
      </c>
      <c r="N8" s="94">
        <f>SUM(B8+D8+F8+H8+J8+L8)</f>
        <v>13449</v>
      </c>
      <c r="O8" s="94">
        <f t="shared" si="1"/>
        <v>67.24499999999999</v>
      </c>
      <c r="P8" s="95">
        <f t="shared" si="8"/>
        <v>26.898</v>
      </c>
      <c r="Q8" s="91">
        <v>3342</v>
      </c>
      <c r="R8" s="92">
        <f t="shared" si="9"/>
        <v>16.71</v>
      </c>
      <c r="S8" s="93">
        <v>0</v>
      </c>
      <c r="T8" s="92">
        <f t="shared" si="10"/>
        <v>0</v>
      </c>
      <c r="U8" s="93">
        <v>0</v>
      </c>
      <c r="V8" s="92">
        <f t="shared" si="11"/>
        <v>0</v>
      </c>
      <c r="W8" s="93">
        <v>0</v>
      </c>
      <c r="X8" s="92">
        <f t="shared" si="12"/>
        <v>0</v>
      </c>
      <c r="Y8" s="93">
        <v>0</v>
      </c>
      <c r="Z8" s="92">
        <f t="shared" si="13"/>
        <v>0</v>
      </c>
      <c r="AA8" s="93">
        <v>0</v>
      </c>
      <c r="AB8" s="92">
        <f t="shared" si="14"/>
        <v>0</v>
      </c>
      <c r="AC8" s="94">
        <f t="shared" ref="AC8:AC16" si="16">SUM(Q8+S8+U8+W8+Y8+AA8)</f>
        <v>3342</v>
      </c>
      <c r="AD8" s="92">
        <f t="shared" ref="AD8:AD16" si="17">AC8*0.005</f>
        <v>16.71</v>
      </c>
      <c r="AE8" s="92">
        <f t="shared" si="15"/>
        <v>6.6840000000000002</v>
      </c>
    </row>
    <row r="9" spans="1:31" x14ac:dyDescent="0.55000000000000004">
      <c r="A9" s="90" t="s">
        <v>17</v>
      </c>
      <c r="B9" s="93">
        <v>9988</v>
      </c>
      <c r="C9" s="92">
        <f t="shared" si="2"/>
        <v>49.94</v>
      </c>
      <c r="D9" s="93">
        <v>0</v>
      </c>
      <c r="E9" s="92">
        <f t="shared" si="3"/>
        <v>0</v>
      </c>
      <c r="F9" s="93">
        <v>0</v>
      </c>
      <c r="G9" s="92">
        <f t="shared" si="0"/>
        <v>0</v>
      </c>
      <c r="H9" s="92">
        <v>0</v>
      </c>
      <c r="I9" s="92">
        <f t="shared" si="4"/>
        <v>0</v>
      </c>
      <c r="J9" s="92">
        <v>0</v>
      </c>
      <c r="K9" s="92">
        <f t="shared" si="5"/>
        <v>0</v>
      </c>
      <c r="L9" s="93">
        <v>0</v>
      </c>
      <c r="M9" s="92">
        <f t="shared" si="6"/>
        <v>0</v>
      </c>
      <c r="N9" s="94">
        <f t="shared" si="7"/>
        <v>9988</v>
      </c>
      <c r="O9" s="94">
        <f t="shared" si="1"/>
        <v>49.94</v>
      </c>
      <c r="P9" s="95">
        <f t="shared" si="8"/>
        <v>19.975999999999999</v>
      </c>
      <c r="Q9" s="91">
        <v>2209</v>
      </c>
      <c r="R9" s="92">
        <f t="shared" si="9"/>
        <v>11.045</v>
      </c>
      <c r="S9" s="93">
        <v>0</v>
      </c>
      <c r="T9" s="92">
        <f t="shared" si="10"/>
        <v>0</v>
      </c>
      <c r="U9" s="93">
        <v>0</v>
      </c>
      <c r="V9" s="92">
        <f t="shared" si="11"/>
        <v>0</v>
      </c>
      <c r="W9" s="93">
        <v>0</v>
      </c>
      <c r="X9" s="92">
        <f t="shared" si="12"/>
        <v>0</v>
      </c>
      <c r="Y9" s="93">
        <v>0</v>
      </c>
      <c r="Z9" s="92">
        <f t="shared" si="13"/>
        <v>0</v>
      </c>
      <c r="AA9" s="93">
        <v>0</v>
      </c>
      <c r="AB9" s="92">
        <f t="shared" si="14"/>
        <v>0</v>
      </c>
      <c r="AC9" s="94">
        <f t="shared" si="16"/>
        <v>2209</v>
      </c>
      <c r="AD9" s="92">
        <f t="shared" si="17"/>
        <v>11.045</v>
      </c>
      <c r="AE9" s="92">
        <f t="shared" si="15"/>
        <v>4.4180000000000001</v>
      </c>
    </row>
    <row r="10" spans="1:31" x14ac:dyDescent="0.55000000000000004">
      <c r="A10" s="90" t="s">
        <v>18</v>
      </c>
      <c r="B10" s="93">
        <v>5928</v>
      </c>
      <c r="C10" s="92">
        <f t="shared" si="2"/>
        <v>29.64</v>
      </c>
      <c r="D10" s="93">
        <v>0</v>
      </c>
      <c r="E10" s="92">
        <f t="shared" si="3"/>
        <v>0</v>
      </c>
      <c r="F10" s="93">
        <v>0</v>
      </c>
      <c r="G10" s="92">
        <f t="shared" si="0"/>
        <v>0</v>
      </c>
      <c r="H10" s="92">
        <v>0</v>
      </c>
      <c r="I10" s="92">
        <f t="shared" si="4"/>
        <v>0</v>
      </c>
      <c r="J10" s="92">
        <v>0</v>
      </c>
      <c r="K10" s="92">
        <f t="shared" si="5"/>
        <v>0</v>
      </c>
      <c r="L10" s="93">
        <v>0</v>
      </c>
      <c r="M10" s="92">
        <f t="shared" si="6"/>
        <v>0</v>
      </c>
      <c r="N10" s="94">
        <f t="shared" si="7"/>
        <v>5928</v>
      </c>
      <c r="O10" s="94">
        <f t="shared" si="1"/>
        <v>29.64</v>
      </c>
      <c r="P10" s="95">
        <f t="shared" si="8"/>
        <v>11.856</v>
      </c>
      <c r="Q10" s="91">
        <v>1113</v>
      </c>
      <c r="R10" s="92">
        <f t="shared" si="9"/>
        <v>5.5650000000000004</v>
      </c>
      <c r="S10" s="93">
        <v>0</v>
      </c>
      <c r="T10" s="92">
        <f t="shared" si="10"/>
        <v>0</v>
      </c>
      <c r="U10" s="93">
        <v>0</v>
      </c>
      <c r="V10" s="92">
        <f t="shared" si="11"/>
        <v>0</v>
      </c>
      <c r="W10" s="93">
        <v>0</v>
      </c>
      <c r="X10" s="92">
        <f t="shared" si="12"/>
        <v>0</v>
      </c>
      <c r="Y10" s="93">
        <v>0</v>
      </c>
      <c r="Z10" s="92">
        <f t="shared" si="13"/>
        <v>0</v>
      </c>
      <c r="AA10" s="93">
        <v>0</v>
      </c>
      <c r="AB10" s="92">
        <f t="shared" si="14"/>
        <v>0</v>
      </c>
      <c r="AC10" s="94">
        <f t="shared" si="16"/>
        <v>1113</v>
      </c>
      <c r="AD10" s="92">
        <f t="shared" si="17"/>
        <v>5.5650000000000004</v>
      </c>
      <c r="AE10" s="92">
        <f t="shared" si="15"/>
        <v>2.226</v>
      </c>
    </row>
    <row r="11" spans="1:31" x14ac:dyDescent="0.55000000000000004">
      <c r="A11" s="90" t="s">
        <v>19</v>
      </c>
      <c r="B11" s="93">
        <v>10102</v>
      </c>
      <c r="C11" s="92">
        <f t="shared" si="2"/>
        <v>50.51</v>
      </c>
      <c r="D11" s="93">
        <v>0</v>
      </c>
      <c r="E11" s="92">
        <f t="shared" si="3"/>
        <v>0</v>
      </c>
      <c r="F11" s="93">
        <v>896</v>
      </c>
      <c r="G11" s="92">
        <f t="shared" si="0"/>
        <v>4.4800000000000004</v>
      </c>
      <c r="H11" s="92">
        <v>0</v>
      </c>
      <c r="I11" s="92">
        <f t="shared" si="4"/>
        <v>0</v>
      </c>
      <c r="J11" s="92">
        <v>0</v>
      </c>
      <c r="K11" s="92">
        <f t="shared" si="5"/>
        <v>0</v>
      </c>
      <c r="L11" s="93">
        <v>0</v>
      </c>
      <c r="M11" s="92">
        <f t="shared" si="6"/>
        <v>0</v>
      </c>
      <c r="N11" s="94">
        <f t="shared" si="7"/>
        <v>10998</v>
      </c>
      <c r="O11" s="94">
        <f t="shared" si="1"/>
        <v>54.989999999999995</v>
      </c>
      <c r="P11" s="95">
        <f t="shared" si="8"/>
        <v>21.995999999999999</v>
      </c>
      <c r="Q11" s="91">
        <v>2160</v>
      </c>
      <c r="R11" s="92">
        <f t="shared" si="9"/>
        <v>10.8</v>
      </c>
      <c r="S11" s="93">
        <v>0</v>
      </c>
      <c r="T11" s="92">
        <f t="shared" si="10"/>
        <v>0</v>
      </c>
      <c r="U11" s="93">
        <v>0</v>
      </c>
      <c r="V11" s="92">
        <f t="shared" si="11"/>
        <v>0</v>
      </c>
      <c r="W11" s="93">
        <v>0</v>
      </c>
      <c r="X11" s="92">
        <f t="shared" si="12"/>
        <v>0</v>
      </c>
      <c r="Y11" s="93">
        <v>0</v>
      </c>
      <c r="Z11" s="92">
        <f t="shared" si="13"/>
        <v>0</v>
      </c>
      <c r="AA11" s="93">
        <v>0</v>
      </c>
      <c r="AB11" s="92">
        <f t="shared" si="14"/>
        <v>0</v>
      </c>
      <c r="AC11" s="94">
        <f t="shared" si="16"/>
        <v>2160</v>
      </c>
      <c r="AD11" s="92">
        <f t="shared" si="17"/>
        <v>10.8</v>
      </c>
      <c r="AE11" s="92">
        <f t="shared" si="15"/>
        <v>4.32</v>
      </c>
    </row>
    <row r="12" spans="1:31" x14ac:dyDescent="0.55000000000000004">
      <c r="A12" s="90" t="s">
        <v>20</v>
      </c>
      <c r="B12" s="93">
        <v>10166</v>
      </c>
      <c r="C12" s="92">
        <f t="shared" si="2"/>
        <v>50.83</v>
      </c>
      <c r="D12" s="93">
        <v>0</v>
      </c>
      <c r="E12" s="92">
        <f t="shared" si="3"/>
        <v>0</v>
      </c>
      <c r="F12" s="93">
        <v>0</v>
      </c>
      <c r="G12" s="92">
        <f t="shared" si="0"/>
        <v>0</v>
      </c>
      <c r="H12" s="92">
        <v>0</v>
      </c>
      <c r="I12" s="92">
        <f t="shared" si="4"/>
        <v>0</v>
      </c>
      <c r="J12" s="92">
        <v>0</v>
      </c>
      <c r="K12" s="92">
        <f t="shared" si="5"/>
        <v>0</v>
      </c>
      <c r="L12" s="93">
        <v>0</v>
      </c>
      <c r="M12" s="92">
        <f t="shared" si="6"/>
        <v>0</v>
      </c>
      <c r="N12" s="94">
        <f t="shared" si="7"/>
        <v>10166</v>
      </c>
      <c r="O12" s="94">
        <f t="shared" si="1"/>
        <v>50.83</v>
      </c>
      <c r="P12" s="95">
        <f t="shared" si="8"/>
        <v>20.332000000000001</v>
      </c>
      <c r="Q12" s="91">
        <v>2374</v>
      </c>
      <c r="R12" s="92">
        <f t="shared" si="9"/>
        <v>11.870000000000001</v>
      </c>
      <c r="S12" s="93">
        <v>0</v>
      </c>
      <c r="T12" s="92">
        <v>0</v>
      </c>
      <c r="U12" s="93">
        <v>0</v>
      </c>
      <c r="V12" s="92">
        <f t="shared" si="11"/>
        <v>0</v>
      </c>
      <c r="W12" s="96"/>
      <c r="X12" s="92">
        <f t="shared" si="12"/>
        <v>0</v>
      </c>
      <c r="Y12" s="96"/>
      <c r="Z12" s="92">
        <f t="shared" si="13"/>
        <v>0</v>
      </c>
      <c r="AA12" s="96"/>
      <c r="AB12" s="92">
        <f t="shared" si="14"/>
        <v>0</v>
      </c>
      <c r="AC12" s="94">
        <f t="shared" si="16"/>
        <v>2374</v>
      </c>
      <c r="AD12" s="92">
        <f t="shared" si="17"/>
        <v>11.870000000000001</v>
      </c>
      <c r="AE12" s="92">
        <f t="shared" si="15"/>
        <v>4.7480000000000002</v>
      </c>
    </row>
    <row r="13" spans="1:31" x14ac:dyDescent="0.55000000000000004">
      <c r="A13" s="90" t="s">
        <v>21</v>
      </c>
      <c r="B13" s="93"/>
      <c r="C13" s="92">
        <f t="shared" si="2"/>
        <v>0</v>
      </c>
      <c r="D13" s="93"/>
      <c r="E13" s="92">
        <f t="shared" si="3"/>
        <v>0</v>
      </c>
      <c r="F13" s="93"/>
      <c r="G13" s="92">
        <f t="shared" si="0"/>
        <v>0</v>
      </c>
      <c r="H13" s="92"/>
      <c r="I13" s="92">
        <f t="shared" si="4"/>
        <v>0</v>
      </c>
      <c r="J13" s="92"/>
      <c r="K13" s="92">
        <f t="shared" si="5"/>
        <v>0</v>
      </c>
      <c r="L13" s="93"/>
      <c r="M13" s="92">
        <f t="shared" si="6"/>
        <v>0</v>
      </c>
      <c r="N13" s="94">
        <f t="shared" si="7"/>
        <v>0</v>
      </c>
      <c r="O13" s="94">
        <f t="shared" si="1"/>
        <v>0</v>
      </c>
      <c r="P13" s="95">
        <f t="shared" si="8"/>
        <v>0</v>
      </c>
      <c r="Q13" s="91"/>
      <c r="R13" s="92">
        <f t="shared" si="9"/>
        <v>0</v>
      </c>
      <c r="S13" s="96"/>
      <c r="T13" s="92">
        <f t="shared" si="10"/>
        <v>0</v>
      </c>
      <c r="U13" s="96"/>
      <c r="V13" s="92">
        <v>0</v>
      </c>
      <c r="W13" s="96"/>
      <c r="X13" s="92">
        <f t="shared" si="12"/>
        <v>0</v>
      </c>
      <c r="Y13" s="96"/>
      <c r="Z13" s="92">
        <f t="shared" si="13"/>
        <v>0</v>
      </c>
      <c r="AA13" s="96"/>
      <c r="AB13" s="92">
        <f t="shared" si="14"/>
        <v>0</v>
      </c>
      <c r="AC13" s="94">
        <f t="shared" si="16"/>
        <v>0</v>
      </c>
      <c r="AD13" s="92">
        <f t="shared" si="17"/>
        <v>0</v>
      </c>
      <c r="AE13" s="92">
        <f t="shared" si="15"/>
        <v>0</v>
      </c>
    </row>
    <row r="14" spans="1:31" x14ac:dyDescent="0.55000000000000004">
      <c r="A14" s="90" t="s">
        <v>22</v>
      </c>
      <c r="B14" s="93"/>
      <c r="C14" s="92">
        <f t="shared" si="2"/>
        <v>0</v>
      </c>
      <c r="D14" s="93"/>
      <c r="E14" s="92">
        <f t="shared" si="3"/>
        <v>0</v>
      </c>
      <c r="F14" s="93"/>
      <c r="G14" s="92">
        <f t="shared" si="0"/>
        <v>0</v>
      </c>
      <c r="H14" s="92"/>
      <c r="I14" s="92">
        <f t="shared" si="4"/>
        <v>0</v>
      </c>
      <c r="J14" s="92"/>
      <c r="K14" s="92">
        <f t="shared" si="5"/>
        <v>0</v>
      </c>
      <c r="L14" s="93"/>
      <c r="M14" s="92">
        <f t="shared" si="6"/>
        <v>0</v>
      </c>
      <c r="N14" s="94">
        <f t="shared" si="7"/>
        <v>0</v>
      </c>
      <c r="O14" s="94">
        <f t="shared" si="1"/>
        <v>0</v>
      </c>
      <c r="P14" s="95">
        <f t="shared" si="8"/>
        <v>0</v>
      </c>
      <c r="Q14" s="91"/>
      <c r="R14" s="92">
        <f t="shared" si="9"/>
        <v>0</v>
      </c>
      <c r="S14" s="96"/>
      <c r="T14" s="92">
        <f t="shared" si="10"/>
        <v>0</v>
      </c>
      <c r="U14" s="96"/>
      <c r="V14" s="92">
        <f t="shared" si="11"/>
        <v>0</v>
      </c>
      <c r="W14" s="96"/>
      <c r="X14" s="92">
        <f t="shared" si="12"/>
        <v>0</v>
      </c>
      <c r="Y14" s="96"/>
      <c r="Z14" s="92">
        <f t="shared" si="13"/>
        <v>0</v>
      </c>
      <c r="AA14" s="96"/>
      <c r="AB14" s="92">
        <f t="shared" si="14"/>
        <v>0</v>
      </c>
      <c r="AC14" s="94">
        <f t="shared" si="16"/>
        <v>0</v>
      </c>
      <c r="AD14" s="92">
        <f t="shared" si="17"/>
        <v>0</v>
      </c>
      <c r="AE14" s="92">
        <f t="shared" si="15"/>
        <v>0</v>
      </c>
    </row>
    <row r="15" spans="1:31" x14ac:dyDescent="0.55000000000000004">
      <c r="A15" s="90" t="s">
        <v>23</v>
      </c>
      <c r="B15" s="93"/>
      <c r="C15" s="92">
        <f t="shared" si="2"/>
        <v>0</v>
      </c>
      <c r="D15" s="93"/>
      <c r="E15" s="92">
        <f t="shared" si="3"/>
        <v>0</v>
      </c>
      <c r="F15" s="93"/>
      <c r="G15" s="92">
        <f t="shared" si="0"/>
        <v>0</v>
      </c>
      <c r="H15" s="92"/>
      <c r="I15" s="92">
        <f t="shared" si="4"/>
        <v>0</v>
      </c>
      <c r="J15" s="92"/>
      <c r="K15" s="92">
        <f t="shared" si="5"/>
        <v>0</v>
      </c>
      <c r="L15" s="93"/>
      <c r="M15" s="92">
        <f t="shared" si="6"/>
        <v>0</v>
      </c>
      <c r="N15" s="94">
        <f t="shared" si="7"/>
        <v>0</v>
      </c>
      <c r="O15" s="94">
        <f t="shared" si="1"/>
        <v>0</v>
      </c>
      <c r="P15" s="95">
        <f t="shared" si="8"/>
        <v>0</v>
      </c>
      <c r="Q15" s="91"/>
      <c r="R15" s="92">
        <f t="shared" si="9"/>
        <v>0</v>
      </c>
      <c r="S15" s="96"/>
      <c r="T15" s="92">
        <f t="shared" si="10"/>
        <v>0</v>
      </c>
      <c r="U15" s="96"/>
      <c r="V15" s="92">
        <f t="shared" si="11"/>
        <v>0</v>
      </c>
      <c r="W15" s="96"/>
      <c r="X15" s="92">
        <f t="shared" si="12"/>
        <v>0</v>
      </c>
      <c r="Y15" s="96"/>
      <c r="Z15" s="92">
        <f t="shared" si="13"/>
        <v>0</v>
      </c>
      <c r="AA15" s="96"/>
      <c r="AB15" s="92">
        <f t="shared" si="14"/>
        <v>0</v>
      </c>
      <c r="AC15" s="94">
        <f t="shared" si="16"/>
        <v>0</v>
      </c>
      <c r="AD15" s="92">
        <f t="shared" si="17"/>
        <v>0</v>
      </c>
      <c r="AE15" s="92">
        <f t="shared" si="15"/>
        <v>0</v>
      </c>
    </row>
    <row r="16" spans="1:31" x14ac:dyDescent="0.55000000000000004">
      <c r="A16" s="90" t="s">
        <v>24</v>
      </c>
      <c r="B16" s="93"/>
      <c r="C16" s="92">
        <f t="shared" si="2"/>
        <v>0</v>
      </c>
      <c r="D16" s="93"/>
      <c r="E16" s="92">
        <f t="shared" si="3"/>
        <v>0</v>
      </c>
      <c r="F16" s="93"/>
      <c r="G16" s="92">
        <f t="shared" si="0"/>
        <v>0</v>
      </c>
      <c r="H16" s="92"/>
      <c r="I16" s="92">
        <f t="shared" si="4"/>
        <v>0</v>
      </c>
      <c r="J16" s="92"/>
      <c r="K16" s="92">
        <f t="shared" si="5"/>
        <v>0</v>
      </c>
      <c r="L16" s="93"/>
      <c r="M16" s="92">
        <f t="shared" si="6"/>
        <v>0</v>
      </c>
      <c r="N16" s="94">
        <f t="shared" si="7"/>
        <v>0</v>
      </c>
      <c r="O16" s="94">
        <f t="shared" si="1"/>
        <v>0</v>
      </c>
      <c r="P16" s="95">
        <f t="shared" si="8"/>
        <v>0</v>
      </c>
      <c r="Q16" s="91"/>
      <c r="R16" s="92">
        <f t="shared" si="9"/>
        <v>0</v>
      </c>
      <c r="S16" s="96"/>
      <c r="T16" s="92">
        <f t="shared" si="10"/>
        <v>0</v>
      </c>
      <c r="U16" s="96"/>
      <c r="V16" s="92">
        <f t="shared" si="11"/>
        <v>0</v>
      </c>
      <c r="W16" s="96"/>
      <c r="X16" s="92">
        <f t="shared" si="12"/>
        <v>0</v>
      </c>
      <c r="Y16" s="96"/>
      <c r="Z16" s="92">
        <f t="shared" si="13"/>
        <v>0</v>
      </c>
      <c r="AA16" s="96"/>
      <c r="AB16" s="92">
        <f t="shared" si="14"/>
        <v>0</v>
      </c>
      <c r="AC16" s="94">
        <f t="shared" si="16"/>
        <v>0</v>
      </c>
      <c r="AD16" s="92">
        <f t="shared" si="17"/>
        <v>0</v>
      </c>
      <c r="AE16" s="92">
        <f t="shared" si="15"/>
        <v>0</v>
      </c>
    </row>
    <row r="17" spans="1:31" x14ac:dyDescent="0.55000000000000004">
      <c r="A17" s="97" t="s">
        <v>11</v>
      </c>
      <c r="B17" s="98">
        <f t="shared" ref="B17:AD17" si="18">SUM(B5:B16)</f>
        <v>75534</v>
      </c>
      <c r="C17" s="98">
        <f t="shared" si="18"/>
        <v>377.66999999999996</v>
      </c>
      <c r="D17" s="98">
        <f t="shared" si="18"/>
        <v>0</v>
      </c>
      <c r="E17" s="98">
        <f t="shared" si="18"/>
        <v>0</v>
      </c>
      <c r="F17" s="98">
        <f t="shared" si="18"/>
        <v>1013</v>
      </c>
      <c r="G17" s="98">
        <f t="shared" si="18"/>
        <v>5.0650000000000004</v>
      </c>
      <c r="H17" s="98">
        <f t="shared" si="18"/>
        <v>98</v>
      </c>
      <c r="I17" s="98">
        <f t="shared" si="18"/>
        <v>0.49</v>
      </c>
      <c r="J17" s="98">
        <f t="shared" si="18"/>
        <v>0</v>
      </c>
      <c r="K17" s="98">
        <f t="shared" si="18"/>
        <v>0</v>
      </c>
      <c r="L17" s="98">
        <f t="shared" si="18"/>
        <v>0</v>
      </c>
      <c r="M17" s="99">
        <f t="shared" si="18"/>
        <v>0</v>
      </c>
      <c r="N17" s="99">
        <f t="shared" si="18"/>
        <v>76645</v>
      </c>
      <c r="O17" s="99">
        <f>SUM(O5:O16)</f>
        <v>383.22499999999997</v>
      </c>
      <c r="P17" s="99">
        <f>SUM(P5:P16)</f>
        <v>153.29</v>
      </c>
      <c r="Q17" s="99">
        <f>SUM(Q5:Q16)</f>
        <v>15451</v>
      </c>
      <c r="R17" s="99">
        <f t="shared" si="18"/>
        <v>77.25500000000001</v>
      </c>
      <c r="S17" s="99">
        <f t="shared" si="18"/>
        <v>0</v>
      </c>
      <c r="T17" s="99">
        <f t="shared" si="18"/>
        <v>0</v>
      </c>
      <c r="U17" s="99">
        <f t="shared" si="18"/>
        <v>0</v>
      </c>
      <c r="V17" s="99">
        <f t="shared" si="18"/>
        <v>0</v>
      </c>
      <c r="W17" s="99">
        <f t="shared" si="18"/>
        <v>0</v>
      </c>
      <c r="X17" s="99">
        <f t="shared" si="18"/>
        <v>0</v>
      </c>
      <c r="Y17" s="99">
        <f t="shared" si="18"/>
        <v>0</v>
      </c>
      <c r="Z17" s="99">
        <f t="shared" si="18"/>
        <v>0</v>
      </c>
      <c r="AA17" s="99">
        <f>SUM(AA5:AA16)</f>
        <v>0</v>
      </c>
      <c r="AB17" s="99">
        <f t="shared" si="18"/>
        <v>0</v>
      </c>
      <c r="AC17" s="99">
        <f t="shared" si="18"/>
        <v>15451</v>
      </c>
      <c r="AD17" s="99">
        <f t="shared" si="18"/>
        <v>77.25500000000001</v>
      </c>
      <c r="AE17" s="99">
        <f t="shared" ref="AE17" si="19">SUM(AE5:AE16)</f>
        <v>30.902000000000001</v>
      </c>
    </row>
    <row r="18" spans="1:31" x14ac:dyDescent="0.55000000000000004">
      <c r="A18" s="100" t="s">
        <v>60</v>
      </c>
      <c r="B18" s="101">
        <f>AVERAGE(B5:B16)</f>
        <v>9441.75</v>
      </c>
      <c r="C18" s="101">
        <f t="shared" ref="C18:AD18" si="20">AVERAGE(C5:C16)</f>
        <v>31.472499999999997</v>
      </c>
      <c r="D18" s="101">
        <f t="shared" si="20"/>
        <v>0</v>
      </c>
      <c r="E18" s="101">
        <f t="shared" si="20"/>
        <v>0</v>
      </c>
      <c r="F18" s="101">
        <f t="shared" si="20"/>
        <v>126.625</v>
      </c>
      <c r="G18" s="101">
        <f t="shared" si="20"/>
        <v>0.42208333333333337</v>
      </c>
      <c r="H18" s="101">
        <f t="shared" si="20"/>
        <v>12.25</v>
      </c>
      <c r="I18" s="101">
        <f t="shared" si="20"/>
        <v>4.0833333333333333E-2</v>
      </c>
      <c r="J18" s="101">
        <f t="shared" si="20"/>
        <v>0</v>
      </c>
      <c r="K18" s="101">
        <f t="shared" si="20"/>
        <v>0</v>
      </c>
      <c r="L18" s="101">
        <f t="shared" si="20"/>
        <v>0</v>
      </c>
      <c r="M18" s="101">
        <f t="shared" si="20"/>
        <v>0</v>
      </c>
      <c r="N18" s="101">
        <f t="shared" si="20"/>
        <v>6387.083333333333</v>
      </c>
      <c r="O18" s="101">
        <f>AVERAGE(O5:O16)</f>
        <v>31.935416666666665</v>
      </c>
      <c r="P18" s="101">
        <f>AVERAGE(P5:P16)</f>
        <v>12.774166666666666</v>
      </c>
      <c r="Q18" s="101">
        <f>AVERAGE(Q5:Q16)</f>
        <v>1931.375</v>
      </c>
      <c r="R18" s="101">
        <f t="shared" si="20"/>
        <v>6.4379166666666672</v>
      </c>
      <c r="S18" s="101">
        <f t="shared" si="20"/>
        <v>0</v>
      </c>
      <c r="T18" s="101">
        <f t="shared" si="20"/>
        <v>0</v>
      </c>
      <c r="U18" s="101">
        <f t="shared" si="20"/>
        <v>0</v>
      </c>
      <c r="V18" s="101">
        <f t="shared" si="20"/>
        <v>0</v>
      </c>
      <c r="W18" s="101">
        <f t="shared" si="20"/>
        <v>0</v>
      </c>
      <c r="X18" s="101">
        <f t="shared" si="20"/>
        <v>0</v>
      </c>
      <c r="Y18" s="101">
        <f t="shared" si="20"/>
        <v>0</v>
      </c>
      <c r="Z18" s="101">
        <f t="shared" si="20"/>
        <v>0</v>
      </c>
      <c r="AA18" s="101">
        <f t="shared" si="20"/>
        <v>0</v>
      </c>
      <c r="AB18" s="101">
        <f t="shared" si="20"/>
        <v>0</v>
      </c>
      <c r="AC18" s="101">
        <f t="shared" si="20"/>
        <v>1287.5833333333333</v>
      </c>
      <c r="AD18" s="101">
        <f t="shared" si="20"/>
        <v>6.4379166666666672</v>
      </c>
      <c r="AE18" s="101">
        <f t="shared" ref="AE18" si="21">AVERAGE(AE5:AE16)</f>
        <v>2.5751666666666666</v>
      </c>
    </row>
    <row r="19" spans="1:31" x14ac:dyDescent="0.25">
      <c r="A19" s="102" t="s">
        <v>100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</row>
    <row r="20" spans="1:31" x14ac:dyDescent="0.25">
      <c r="A20" s="102" t="s">
        <v>101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</row>
  </sheetData>
  <mergeCells count="18">
    <mergeCell ref="A1:AD1"/>
    <mergeCell ref="A2:A4"/>
    <mergeCell ref="B3:C3"/>
    <mergeCell ref="D3:E3"/>
    <mergeCell ref="F3:G3"/>
    <mergeCell ref="H3:I3"/>
    <mergeCell ref="J3:K3"/>
    <mergeCell ref="L3:M3"/>
    <mergeCell ref="AA3:AB3"/>
    <mergeCell ref="Q3:R3"/>
    <mergeCell ref="S3:T3"/>
    <mergeCell ref="U3:V3"/>
    <mergeCell ref="W3:X3"/>
    <mergeCell ref="Y3:Z3"/>
    <mergeCell ref="B2:P2"/>
    <mergeCell ref="N3:P3"/>
    <mergeCell ref="Q2:AE2"/>
    <mergeCell ref="AC3:AE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FD141-19F4-405E-BF3A-C97A695FA618}">
  <dimension ref="A1:J175"/>
  <sheetViews>
    <sheetView topLeftCell="A10" workbookViewId="0">
      <selection sqref="A1:XFD1048576"/>
    </sheetView>
  </sheetViews>
  <sheetFormatPr defaultColWidth="10.42578125" defaultRowHeight="24" x14ac:dyDescent="0.25"/>
  <cols>
    <col min="1" max="1" width="8.140625" style="87" customWidth="1"/>
    <col min="2" max="2" width="12.5703125" style="87" bestFit="1" customWidth="1"/>
    <col min="3" max="3" width="19.5703125" style="87" bestFit="1" customWidth="1"/>
    <col min="4" max="4" width="19.42578125" style="87" bestFit="1" customWidth="1"/>
    <col min="5" max="5" width="20.42578125" style="87" bestFit="1" customWidth="1"/>
    <col min="6" max="6" width="17.28515625" style="87" bestFit="1" customWidth="1"/>
    <col min="7" max="7" width="26.42578125" style="87" bestFit="1" customWidth="1"/>
    <col min="8" max="8" width="11.28515625" style="87" bestFit="1" customWidth="1"/>
    <col min="9" max="16384" width="10.42578125" style="87"/>
  </cols>
  <sheetData>
    <row r="1" spans="1:10" x14ac:dyDescent="0.25">
      <c r="A1" s="143" t="s">
        <v>102</v>
      </c>
      <c r="B1" s="143"/>
      <c r="C1" s="143"/>
      <c r="D1" s="143"/>
      <c r="E1" s="143"/>
      <c r="F1" s="143"/>
      <c r="G1" s="143"/>
      <c r="H1" s="143"/>
      <c r="I1" s="143"/>
      <c r="J1" s="143"/>
    </row>
    <row r="2" spans="1:10" x14ac:dyDescent="0.25">
      <c r="A2" s="144" t="s">
        <v>103</v>
      </c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1" t="s">
        <v>104</v>
      </c>
      <c r="B3" s="141" t="s">
        <v>105</v>
      </c>
      <c r="C3" s="141" t="s">
        <v>106</v>
      </c>
      <c r="D3" s="141" t="s">
        <v>107</v>
      </c>
      <c r="E3" s="141" t="s">
        <v>108</v>
      </c>
      <c r="F3" s="141" t="s">
        <v>109</v>
      </c>
      <c r="G3" s="145" t="s">
        <v>110</v>
      </c>
      <c r="H3" s="145"/>
      <c r="I3" s="141" t="s">
        <v>111</v>
      </c>
      <c r="J3" s="141" t="s">
        <v>10</v>
      </c>
    </row>
    <row r="4" spans="1:10" x14ac:dyDescent="0.25">
      <c r="A4" s="142"/>
      <c r="B4" s="142"/>
      <c r="C4" s="142"/>
      <c r="D4" s="142"/>
      <c r="E4" s="142"/>
      <c r="F4" s="142"/>
      <c r="G4" s="103" t="s">
        <v>112</v>
      </c>
      <c r="H4" s="103" t="s">
        <v>77</v>
      </c>
      <c r="I4" s="142"/>
      <c r="J4" s="142"/>
    </row>
    <row r="5" spans="1:10" x14ac:dyDescent="0.25">
      <c r="A5" s="104">
        <v>1</v>
      </c>
      <c r="B5" s="105" t="s">
        <v>113</v>
      </c>
      <c r="C5" s="105">
        <v>511403</v>
      </c>
      <c r="D5" s="105">
        <v>511582</v>
      </c>
      <c r="E5" s="105">
        <f>+D5-C5</f>
        <v>179</v>
      </c>
      <c r="F5" s="105" t="s">
        <v>114</v>
      </c>
      <c r="G5" s="105">
        <v>80</v>
      </c>
      <c r="H5" s="105"/>
      <c r="I5" s="105">
        <v>2670.4</v>
      </c>
      <c r="J5" s="105"/>
    </row>
    <row r="6" spans="1:10" x14ac:dyDescent="0.25">
      <c r="A6" s="104">
        <v>2</v>
      </c>
      <c r="B6" s="105"/>
      <c r="C6" s="105"/>
      <c r="D6" s="105"/>
      <c r="E6" s="105"/>
      <c r="F6" s="105"/>
      <c r="G6" s="105"/>
      <c r="H6" s="105"/>
      <c r="I6" s="105"/>
      <c r="J6" s="105"/>
    </row>
    <row r="7" spans="1:10" x14ac:dyDescent="0.25">
      <c r="A7" s="104">
        <v>3</v>
      </c>
      <c r="B7" s="105"/>
      <c r="C7" s="105"/>
      <c r="D7" s="105"/>
      <c r="E7" s="105"/>
      <c r="F7" s="105"/>
      <c r="G7" s="105"/>
      <c r="H7" s="105"/>
      <c r="I7" s="105"/>
      <c r="J7" s="105"/>
    </row>
    <row r="8" spans="1:10" x14ac:dyDescent="0.25">
      <c r="A8" s="104">
        <v>4</v>
      </c>
      <c r="B8" s="105"/>
      <c r="C8" s="105"/>
      <c r="D8" s="105"/>
      <c r="E8" s="105"/>
      <c r="F8" s="105"/>
      <c r="G8" s="105"/>
      <c r="H8" s="105"/>
      <c r="I8" s="105"/>
      <c r="J8" s="105"/>
    </row>
    <row r="9" spans="1:10" x14ac:dyDescent="0.25">
      <c r="A9" s="104">
        <v>5</v>
      </c>
      <c r="B9" s="105"/>
      <c r="C9" s="105"/>
      <c r="D9" s="105"/>
      <c r="E9" s="105"/>
      <c r="F9" s="105"/>
      <c r="G9" s="105"/>
      <c r="H9" s="105"/>
      <c r="I9" s="105"/>
      <c r="J9" s="105"/>
    </row>
    <row r="10" spans="1:10" x14ac:dyDescent="0.25">
      <c r="A10" s="104">
        <v>6</v>
      </c>
      <c r="B10" s="105"/>
      <c r="C10" s="105"/>
      <c r="D10" s="105"/>
      <c r="E10" s="105"/>
      <c r="F10" s="105"/>
      <c r="G10" s="105"/>
      <c r="H10" s="105"/>
      <c r="I10" s="105"/>
      <c r="J10" s="105"/>
    </row>
    <row r="11" spans="1:10" x14ac:dyDescent="0.25">
      <c r="A11" s="104">
        <v>7</v>
      </c>
      <c r="B11" s="105"/>
      <c r="C11" s="105"/>
      <c r="D11" s="105"/>
      <c r="E11" s="105"/>
      <c r="F11" s="105"/>
      <c r="G11" s="105"/>
      <c r="H11" s="105"/>
      <c r="I11" s="105"/>
      <c r="J11" s="105"/>
    </row>
    <row r="12" spans="1:10" x14ac:dyDescent="0.25">
      <c r="A12" s="104">
        <v>8</v>
      </c>
      <c r="B12" s="105"/>
      <c r="C12" s="105"/>
      <c r="D12" s="105"/>
      <c r="E12" s="105"/>
      <c r="F12" s="105"/>
      <c r="G12" s="105"/>
      <c r="H12" s="105"/>
      <c r="I12" s="105"/>
      <c r="J12" s="105"/>
    </row>
    <row r="13" spans="1:10" x14ac:dyDescent="0.25">
      <c r="A13" s="104">
        <v>9</v>
      </c>
      <c r="B13" s="105"/>
      <c r="C13" s="105"/>
      <c r="D13" s="105"/>
      <c r="E13" s="105"/>
      <c r="F13" s="105"/>
      <c r="G13" s="105"/>
      <c r="H13" s="105"/>
      <c r="I13" s="105"/>
      <c r="J13" s="105"/>
    </row>
    <row r="14" spans="1:10" x14ac:dyDescent="0.25">
      <c r="A14" s="104">
        <v>10</v>
      </c>
      <c r="B14" s="105"/>
      <c r="C14" s="105"/>
      <c r="D14" s="105"/>
      <c r="E14" s="105"/>
      <c r="F14" s="105"/>
      <c r="G14" s="105"/>
      <c r="H14" s="105"/>
      <c r="I14" s="105"/>
      <c r="J14" s="105"/>
    </row>
    <row r="17" spans="1:10" x14ac:dyDescent="0.25">
      <c r="A17" s="143" t="s">
        <v>102</v>
      </c>
      <c r="B17" s="143"/>
      <c r="C17" s="143"/>
      <c r="D17" s="143"/>
      <c r="E17" s="143"/>
      <c r="F17" s="143"/>
      <c r="G17" s="143"/>
      <c r="H17" s="143"/>
      <c r="I17" s="143"/>
      <c r="J17" s="143"/>
    </row>
    <row r="18" spans="1:10" x14ac:dyDescent="0.25">
      <c r="A18" s="144" t="s">
        <v>115</v>
      </c>
      <c r="B18" s="144"/>
      <c r="C18" s="144"/>
      <c r="D18" s="144"/>
      <c r="E18" s="144"/>
      <c r="F18" s="144"/>
      <c r="G18" s="144"/>
      <c r="H18" s="144"/>
      <c r="I18" s="144"/>
      <c r="J18" s="144"/>
    </row>
    <row r="19" spans="1:10" x14ac:dyDescent="0.25">
      <c r="A19" s="141" t="s">
        <v>104</v>
      </c>
      <c r="B19" s="141" t="s">
        <v>105</v>
      </c>
      <c r="C19" s="141" t="s">
        <v>106</v>
      </c>
      <c r="D19" s="141" t="s">
        <v>107</v>
      </c>
      <c r="E19" s="141" t="s">
        <v>108</v>
      </c>
      <c r="F19" s="141" t="s">
        <v>109</v>
      </c>
      <c r="G19" s="145" t="s">
        <v>110</v>
      </c>
      <c r="H19" s="145"/>
      <c r="I19" s="141" t="s">
        <v>111</v>
      </c>
      <c r="J19" s="141" t="s">
        <v>10</v>
      </c>
    </row>
    <row r="20" spans="1:10" x14ac:dyDescent="0.25">
      <c r="A20" s="142"/>
      <c r="B20" s="142"/>
      <c r="C20" s="142"/>
      <c r="D20" s="142"/>
      <c r="E20" s="142"/>
      <c r="F20" s="142"/>
      <c r="G20" s="103" t="s">
        <v>112</v>
      </c>
      <c r="H20" s="103" t="s">
        <v>77</v>
      </c>
      <c r="I20" s="142"/>
      <c r="J20" s="142"/>
    </row>
    <row r="21" spans="1:10" x14ac:dyDescent="0.25">
      <c r="A21" s="104">
        <v>1</v>
      </c>
      <c r="B21" s="105" t="s">
        <v>116</v>
      </c>
      <c r="C21" s="105">
        <v>158316</v>
      </c>
      <c r="D21" s="105">
        <v>158535</v>
      </c>
      <c r="E21" s="105">
        <f>+D21-C21</f>
        <v>219</v>
      </c>
      <c r="F21" s="105" t="s">
        <v>117</v>
      </c>
      <c r="G21" s="105">
        <v>80</v>
      </c>
      <c r="H21" s="105"/>
      <c r="I21" s="105">
        <v>2670.4</v>
      </c>
      <c r="J21" s="105"/>
    </row>
    <row r="22" spans="1:10" x14ac:dyDescent="0.25">
      <c r="A22" s="104">
        <v>2</v>
      </c>
      <c r="B22" s="105"/>
      <c r="C22" s="105"/>
      <c r="D22" s="105"/>
      <c r="E22" s="105"/>
      <c r="F22" s="105"/>
      <c r="G22" s="105"/>
      <c r="H22" s="105"/>
      <c r="I22" s="105"/>
      <c r="J22" s="105"/>
    </row>
    <row r="23" spans="1:10" x14ac:dyDescent="0.25">
      <c r="A23" s="104">
        <v>3</v>
      </c>
      <c r="B23" s="105"/>
      <c r="C23" s="105"/>
      <c r="D23" s="105"/>
      <c r="E23" s="105"/>
      <c r="F23" s="105"/>
      <c r="G23" s="105"/>
      <c r="H23" s="105"/>
      <c r="I23" s="105"/>
      <c r="J23" s="105"/>
    </row>
    <row r="24" spans="1:10" x14ac:dyDescent="0.25">
      <c r="A24" s="104">
        <v>4</v>
      </c>
      <c r="B24" s="105"/>
      <c r="C24" s="105"/>
      <c r="D24" s="105"/>
      <c r="E24" s="105"/>
      <c r="F24" s="105"/>
      <c r="G24" s="105"/>
      <c r="H24" s="105"/>
      <c r="I24" s="105"/>
      <c r="J24" s="105"/>
    </row>
    <row r="25" spans="1:10" x14ac:dyDescent="0.25">
      <c r="A25" s="104">
        <v>5</v>
      </c>
      <c r="B25" s="105"/>
      <c r="C25" s="105"/>
      <c r="D25" s="105"/>
      <c r="E25" s="105"/>
      <c r="F25" s="105"/>
      <c r="G25" s="105"/>
      <c r="H25" s="105"/>
      <c r="I25" s="105"/>
      <c r="J25" s="105"/>
    </row>
    <row r="26" spans="1:10" x14ac:dyDescent="0.25">
      <c r="A26" s="104">
        <v>6</v>
      </c>
      <c r="B26" s="105"/>
      <c r="C26" s="105"/>
      <c r="D26" s="105"/>
      <c r="E26" s="105"/>
      <c r="F26" s="105"/>
      <c r="G26" s="105"/>
      <c r="H26" s="105"/>
      <c r="I26" s="105"/>
      <c r="J26" s="105"/>
    </row>
    <row r="27" spans="1:10" x14ac:dyDescent="0.25">
      <c r="A27" s="104">
        <v>7</v>
      </c>
      <c r="B27" s="105"/>
      <c r="C27" s="105"/>
      <c r="D27" s="105"/>
      <c r="E27" s="105"/>
      <c r="F27" s="105"/>
      <c r="G27" s="105"/>
      <c r="H27" s="105"/>
      <c r="I27" s="105"/>
      <c r="J27" s="105"/>
    </row>
    <row r="28" spans="1:10" x14ac:dyDescent="0.25">
      <c r="A28" s="104">
        <v>8</v>
      </c>
      <c r="B28" s="105"/>
      <c r="C28" s="105"/>
      <c r="D28" s="105"/>
      <c r="E28" s="105"/>
      <c r="F28" s="105"/>
      <c r="G28" s="105"/>
      <c r="H28" s="105"/>
      <c r="I28" s="105"/>
      <c r="J28" s="105"/>
    </row>
    <row r="29" spans="1:10" x14ac:dyDescent="0.25">
      <c r="A29" s="104">
        <v>9</v>
      </c>
      <c r="B29" s="105"/>
      <c r="C29" s="105"/>
      <c r="D29" s="105"/>
      <c r="E29" s="105"/>
      <c r="F29" s="105"/>
      <c r="G29" s="105"/>
      <c r="H29" s="105"/>
      <c r="I29" s="105"/>
      <c r="J29" s="105"/>
    </row>
    <row r="30" spans="1:10" x14ac:dyDescent="0.25">
      <c r="A30" s="104">
        <v>10</v>
      </c>
      <c r="B30" s="105"/>
      <c r="C30" s="105"/>
      <c r="D30" s="105"/>
      <c r="E30" s="105"/>
      <c r="F30" s="105"/>
      <c r="G30" s="105"/>
      <c r="H30" s="105"/>
      <c r="I30" s="105"/>
      <c r="J30" s="105"/>
    </row>
    <row r="33" spans="1:10" x14ac:dyDescent="0.25">
      <c r="A33" s="143" t="s">
        <v>102</v>
      </c>
      <c r="B33" s="143"/>
      <c r="C33" s="143"/>
      <c r="D33" s="143"/>
      <c r="E33" s="143"/>
      <c r="F33" s="143"/>
      <c r="G33" s="143"/>
      <c r="H33" s="143"/>
      <c r="I33" s="143"/>
      <c r="J33" s="143"/>
    </row>
    <row r="34" spans="1:10" x14ac:dyDescent="0.25">
      <c r="A34" s="144" t="s">
        <v>118</v>
      </c>
      <c r="B34" s="144"/>
      <c r="C34" s="144"/>
      <c r="D34" s="144"/>
      <c r="E34" s="144"/>
      <c r="F34" s="144"/>
      <c r="G34" s="144"/>
      <c r="H34" s="144"/>
      <c r="I34" s="144"/>
      <c r="J34" s="144"/>
    </row>
    <row r="35" spans="1:10" x14ac:dyDescent="0.25">
      <c r="A35" s="141" t="s">
        <v>104</v>
      </c>
      <c r="B35" s="141" t="s">
        <v>105</v>
      </c>
      <c r="C35" s="141" t="s">
        <v>106</v>
      </c>
      <c r="D35" s="141" t="s">
        <v>107</v>
      </c>
      <c r="E35" s="141" t="s">
        <v>108</v>
      </c>
      <c r="F35" s="141" t="s">
        <v>109</v>
      </c>
      <c r="G35" s="145" t="s">
        <v>110</v>
      </c>
      <c r="H35" s="145"/>
      <c r="I35" s="141" t="s">
        <v>111</v>
      </c>
      <c r="J35" s="141" t="s">
        <v>10</v>
      </c>
    </row>
    <row r="36" spans="1:10" x14ac:dyDescent="0.25">
      <c r="A36" s="142"/>
      <c r="B36" s="142"/>
      <c r="C36" s="142"/>
      <c r="D36" s="142"/>
      <c r="E36" s="142"/>
      <c r="F36" s="142"/>
      <c r="G36" s="103" t="s">
        <v>112</v>
      </c>
      <c r="H36" s="103" t="s">
        <v>77</v>
      </c>
      <c r="I36" s="142"/>
      <c r="J36" s="142"/>
    </row>
    <row r="37" spans="1:10" x14ac:dyDescent="0.25">
      <c r="A37" s="104">
        <v>1</v>
      </c>
      <c r="B37" s="105" t="s">
        <v>119</v>
      </c>
      <c r="C37" s="105">
        <v>130711</v>
      </c>
      <c r="D37" s="105">
        <v>130727</v>
      </c>
      <c r="E37" s="105">
        <f>+D37-C37</f>
        <v>16</v>
      </c>
      <c r="F37" s="105" t="s">
        <v>120</v>
      </c>
      <c r="G37" s="105" t="s">
        <v>56</v>
      </c>
      <c r="H37" s="105" t="s">
        <v>56</v>
      </c>
      <c r="I37" s="105" t="s">
        <v>56</v>
      </c>
      <c r="J37" s="105"/>
    </row>
    <row r="38" spans="1:10" x14ac:dyDescent="0.25">
      <c r="A38" s="104">
        <v>2</v>
      </c>
      <c r="B38" s="105" t="s">
        <v>121</v>
      </c>
      <c r="C38" s="105">
        <v>130727</v>
      </c>
      <c r="D38" s="105">
        <v>130743</v>
      </c>
      <c r="E38" s="105">
        <f t="shared" ref="E38:E56" si="0">+D38-C38</f>
        <v>16</v>
      </c>
      <c r="F38" s="105" t="s">
        <v>120</v>
      </c>
      <c r="G38" s="105"/>
      <c r="H38" s="105"/>
      <c r="I38" s="105"/>
      <c r="J38" s="105"/>
    </row>
    <row r="39" spans="1:10" x14ac:dyDescent="0.25">
      <c r="A39" s="104">
        <v>3</v>
      </c>
      <c r="B39" s="105" t="s">
        <v>122</v>
      </c>
      <c r="C39" s="105">
        <v>130743</v>
      </c>
      <c r="D39" s="105">
        <v>130763</v>
      </c>
      <c r="E39" s="105">
        <f t="shared" si="0"/>
        <v>20</v>
      </c>
      <c r="F39" s="105" t="s">
        <v>120</v>
      </c>
      <c r="G39" s="105"/>
      <c r="H39" s="105"/>
      <c r="I39" s="105"/>
      <c r="J39" s="105"/>
    </row>
    <row r="40" spans="1:10" x14ac:dyDescent="0.25">
      <c r="A40" s="104">
        <v>4</v>
      </c>
      <c r="B40" s="105" t="s">
        <v>123</v>
      </c>
      <c r="C40" s="105">
        <v>130763</v>
      </c>
      <c r="D40" s="105">
        <v>130783</v>
      </c>
      <c r="E40" s="105">
        <f t="shared" si="0"/>
        <v>20</v>
      </c>
      <c r="F40" s="105" t="s">
        <v>120</v>
      </c>
      <c r="G40" s="105"/>
      <c r="H40" s="105"/>
      <c r="I40" s="105"/>
      <c r="J40" s="105"/>
    </row>
    <row r="41" spans="1:10" x14ac:dyDescent="0.25">
      <c r="A41" s="104">
        <v>5</v>
      </c>
      <c r="B41" s="105" t="s">
        <v>124</v>
      </c>
      <c r="C41" s="105">
        <v>130783</v>
      </c>
      <c r="D41" s="105">
        <v>130803</v>
      </c>
      <c r="E41" s="105">
        <f t="shared" si="0"/>
        <v>20</v>
      </c>
      <c r="F41" s="105" t="s">
        <v>120</v>
      </c>
      <c r="G41" s="105"/>
      <c r="H41" s="105"/>
      <c r="I41" s="105"/>
      <c r="J41" s="105"/>
    </row>
    <row r="42" spans="1:10" x14ac:dyDescent="0.25">
      <c r="A42" s="104">
        <v>6</v>
      </c>
      <c r="B42" s="105" t="s">
        <v>125</v>
      </c>
      <c r="C42" s="105">
        <v>130803</v>
      </c>
      <c r="D42" s="105">
        <v>130820</v>
      </c>
      <c r="E42" s="105">
        <f t="shared" si="0"/>
        <v>17</v>
      </c>
      <c r="F42" s="105" t="s">
        <v>120</v>
      </c>
      <c r="G42" s="105"/>
      <c r="H42" s="105"/>
      <c r="I42" s="105"/>
      <c r="J42" s="105"/>
    </row>
    <row r="43" spans="1:10" x14ac:dyDescent="0.25">
      <c r="A43" s="104">
        <v>7</v>
      </c>
      <c r="B43" s="105" t="s">
        <v>126</v>
      </c>
      <c r="C43" s="105">
        <v>130820</v>
      </c>
      <c r="D43" s="105">
        <v>130837</v>
      </c>
      <c r="E43" s="105">
        <f t="shared" si="0"/>
        <v>17</v>
      </c>
      <c r="F43" s="105" t="s">
        <v>120</v>
      </c>
      <c r="G43" s="105"/>
      <c r="H43" s="105"/>
      <c r="I43" s="105"/>
      <c r="J43" s="105"/>
    </row>
    <row r="44" spans="1:10" x14ac:dyDescent="0.25">
      <c r="A44" s="104">
        <v>8</v>
      </c>
      <c r="B44" s="105" t="s">
        <v>127</v>
      </c>
      <c r="C44" s="105">
        <v>130837</v>
      </c>
      <c r="D44" s="105">
        <v>130852</v>
      </c>
      <c r="E44" s="105">
        <f t="shared" si="0"/>
        <v>15</v>
      </c>
      <c r="F44" s="105" t="s">
        <v>120</v>
      </c>
      <c r="G44" s="105">
        <v>65</v>
      </c>
      <c r="H44" s="105"/>
      <c r="I44" s="105">
        <v>2169.6999999999998</v>
      </c>
      <c r="J44" s="105"/>
    </row>
    <row r="45" spans="1:10" x14ac:dyDescent="0.25">
      <c r="A45" s="104">
        <v>9</v>
      </c>
      <c r="B45" s="105" t="s">
        <v>128</v>
      </c>
      <c r="C45" s="105">
        <v>130852</v>
      </c>
      <c r="D45" s="105">
        <v>130872</v>
      </c>
      <c r="E45" s="105">
        <f t="shared" si="0"/>
        <v>20</v>
      </c>
      <c r="F45" s="105" t="s">
        <v>120</v>
      </c>
      <c r="G45" s="105"/>
      <c r="H45" s="105"/>
      <c r="I45" s="105"/>
      <c r="J45" s="105"/>
    </row>
    <row r="46" spans="1:10" x14ac:dyDescent="0.25">
      <c r="A46" s="104">
        <v>10</v>
      </c>
      <c r="B46" s="105" t="s">
        <v>129</v>
      </c>
      <c r="C46" s="105">
        <v>130872</v>
      </c>
      <c r="D46" s="105">
        <v>130892</v>
      </c>
      <c r="E46" s="105">
        <f t="shared" si="0"/>
        <v>20</v>
      </c>
      <c r="F46" s="105" t="s">
        <v>120</v>
      </c>
      <c r="G46" s="105"/>
      <c r="H46" s="105"/>
      <c r="I46" s="105"/>
      <c r="J46" s="105"/>
    </row>
    <row r="47" spans="1:10" x14ac:dyDescent="0.25">
      <c r="A47" s="104">
        <v>11</v>
      </c>
      <c r="B47" s="105" t="s">
        <v>130</v>
      </c>
      <c r="C47" s="105">
        <v>130892</v>
      </c>
      <c r="D47" s="105">
        <v>130910</v>
      </c>
      <c r="E47" s="105">
        <f t="shared" si="0"/>
        <v>18</v>
      </c>
      <c r="F47" s="105" t="s">
        <v>120</v>
      </c>
      <c r="G47" s="105"/>
      <c r="H47" s="105"/>
      <c r="I47" s="105"/>
      <c r="J47" s="105"/>
    </row>
    <row r="48" spans="1:10" x14ac:dyDescent="0.25">
      <c r="A48" s="104">
        <v>12</v>
      </c>
      <c r="B48" s="105" t="s">
        <v>131</v>
      </c>
      <c r="C48" s="105">
        <v>130910</v>
      </c>
      <c r="D48" s="105">
        <v>130928</v>
      </c>
      <c r="E48" s="105">
        <f t="shared" si="0"/>
        <v>18</v>
      </c>
      <c r="F48" s="105" t="s">
        <v>120</v>
      </c>
      <c r="G48" s="105"/>
      <c r="H48" s="105"/>
      <c r="I48" s="105"/>
      <c r="J48" s="105"/>
    </row>
    <row r="49" spans="1:10" x14ac:dyDescent="0.25">
      <c r="A49" s="104">
        <v>13</v>
      </c>
      <c r="B49" s="105" t="s">
        <v>132</v>
      </c>
      <c r="C49" s="105">
        <v>130928</v>
      </c>
      <c r="D49" s="105">
        <v>130943</v>
      </c>
      <c r="E49" s="105">
        <f t="shared" si="0"/>
        <v>15</v>
      </c>
      <c r="F49" s="105" t="s">
        <v>120</v>
      </c>
      <c r="G49" s="105"/>
      <c r="H49" s="105"/>
      <c r="I49" s="105"/>
      <c r="J49" s="105"/>
    </row>
    <row r="50" spans="1:10" x14ac:dyDescent="0.25">
      <c r="A50" s="104">
        <v>14</v>
      </c>
      <c r="B50" s="105" t="s">
        <v>116</v>
      </c>
      <c r="C50" s="105">
        <v>130943</v>
      </c>
      <c r="D50" s="105">
        <v>130960</v>
      </c>
      <c r="E50" s="105">
        <f t="shared" si="0"/>
        <v>17</v>
      </c>
      <c r="F50" s="105" t="s">
        <v>120</v>
      </c>
      <c r="G50" s="105"/>
      <c r="H50" s="105"/>
      <c r="I50" s="105"/>
      <c r="J50" s="105"/>
    </row>
    <row r="51" spans="1:10" x14ac:dyDescent="0.25">
      <c r="A51" s="104">
        <v>15</v>
      </c>
      <c r="B51" s="105" t="s">
        <v>113</v>
      </c>
      <c r="C51" s="105">
        <v>130960</v>
      </c>
      <c r="D51" s="105">
        <v>130980</v>
      </c>
      <c r="E51" s="105">
        <f t="shared" si="0"/>
        <v>20</v>
      </c>
      <c r="F51" s="105" t="s">
        <v>120</v>
      </c>
      <c r="G51" s="105"/>
      <c r="H51" s="105"/>
      <c r="I51" s="105"/>
      <c r="J51" s="105"/>
    </row>
    <row r="52" spans="1:10" x14ac:dyDescent="0.25">
      <c r="A52" s="104">
        <v>16</v>
      </c>
      <c r="B52" s="105" t="s">
        <v>133</v>
      </c>
      <c r="C52" s="105">
        <v>130980</v>
      </c>
      <c r="D52" s="105">
        <v>130998</v>
      </c>
      <c r="E52" s="105">
        <f t="shared" si="0"/>
        <v>18</v>
      </c>
      <c r="F52" s="105" t="s">
        <v>120</v>
      </c>
      <c r="G52" s="105"/>
      <c r="H52" s="105"/>
      <c r="I52" s="105"/>
      <c r="J52" s="105"/>
    </row>
    <row r="53" spans="1:10" x14ac:dyDescent="0.25">
      <c r="A53" s="104">
        <v>17</v>
      </c>
      <c r="B53" s="105" t="s">
        <v>134</v>
      </c>
      <c r="C53" s="105">
        <v>130998</v>
      </c>
      <c r="D53" s="105">
        <v>131020</v>
      </c>
      <c r="E53" s="105">
        <f t="shared" si="0"/>
        <v>22</v>
      </c>
      <c r="F53" s="105" t="s">
        <v>120</v>
      </c>
      <c r="G53" s="105"/>
      <c r="H53" s="105"/>
      <c r="I53" s="105"/>
      <c r="J53" s="105"/>
    </row>
    <row r="54" spans="1:10" x14ac:dyDescent="0.25">
      <c r="A54" s="104">
        <v>18</v>
      </c>
      <c r="B54" s="105" t="s">
        <v>135</v>
      </c>
      <c r="C54" s="105">
        <v>131020</v>
      </c>
      <c r="D54" s="105">
        <v>131037</v>
      </c>
      <c r="E54" s="105">
        <f t="shared" si="0"/>
        <v>17</v>
      </c>
      <c r="F54" s="105" t="s">
        <v>120</v>
      </c>
      <c r="G54" s="105"/>
      <c r="H54" s="105"/>
      <c r="I54" s="105"/>
      <c r="J54" s="105"/>
    </row>
    <row r="55" spans="1:10" x14ac:dyDescent="0.25">
      <c r="A55" s="104">
        <v>19</v>
      </c>
      <c r="B55" s="105" t="s">
        <v>136</v>
      </c>
      <c r="C55" s="105">
        <v>131037</v>
      </c>
      <c r="D55" s="105">
        <v>131054</v>
      </c>
      <c r="E55" s="105">
        <f t="shared" si="0"/>
        <v>17</v>
      </c>
      <c r="F55" s="105" t="s">
        <v>120</v>
      </c>
      <c r="G55" s="105"/>
      <c r="H55" s="105"/>
      <c r="I55" s="105"/>
      <c r="J55" s="105"/>
    </row>
    <row r="56" spans="1:10" x14ac:dyDescent="0.25">
      <c r="A56" s="104">
        <v>20</v>
      </c>
      <c r="B56" s="105" t="s">
        <v>137</v>
      </c>
      <c r="C56" s="105">
        <v>131054</v>
      </c>
      <c r="D56" s="105">
        <v>131070</v>
      </c>
      <c r="E56" s="105">
        <f t="shared" si="0"/>
        <v>16</v>
      </c>
      <c r="F56" s="105" t="s">
        <v>120</v>
      </c>
      <c r="G56" s="105"/>
      <c r="H56" s="105"/>
      <c r="I56" s="105"/>
      <c r="J56" s="105"/>
    </row>
    <row r="57" spans="1:1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</row>
    <row r="58" spans="1:1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</row>
    <row r="59" spans="1:1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</row>
    <row r="62" spans="1:10" x14ac:dyDescent="0.25">
      <c r="A62" s="143" t="s">
        <v>102</v>
      </c>
      <c r="B62" s="143"/>
      <c r="C62" s="143"/>
      <c r="D62" s="143"/>
      <c r="E62" s="143"/>
      <c r="F62" s="143"/>
      <c r="G62" s="143"/>
      <c r="H62" s="143"/>
      <c r="I62" s="143"/>
      <c r="J62" s="143"/>
    </row>
    <row r="63" spans="1:10" x14ac:dyDescent="0.25">
      <c r="A63" s="144" t="s">
        <v>138</v>
      </c>
      <c r="B63" s="144"/>
      <c r="C63" s="144"/>
      <c r="D63" s="144"/>
      <c r="E63" s="144"/>
      <c r="F63" s="144"/>
      <c r="G63" s="144"/>
      <c r="H63" s="144"/>
      <c r="I63" s="144"/>
      <c r="J63" s="144"/>
    </row>
    <row r="64" spans="1:10" x14ac:dyDescent="0.25">
      <c r="A64" s="141" t="s">
        <v>104</v>
      </c>
      <c r="B64" s="141" t="s">
        <v>105</v>
      </c>
      <c r="C64" s="141" t="s">
        <v>106</v>
      </c>
      <c r="D64" s="141" t="s">
        <v>107</v>
      </c>
      <c r="E64" s="141" t="s">
        <v>108</v>
      </c>
      <c r="F64" s="141" t="s">
        <v>109</v>
      </c>
      <c r="G64" s="145" t="s">
        <v>110</v>
      </c>
      <c r="H64" s="145"/>
      <c r="I64" s="141" t="s">
        <v>111</v>
      </c>
      <c r="J64" s="141" t="s">
        <v>10</v>
      </c>
    </row>
    <row r="65" spans="1:10" x14ac:dyDescent="0.25">
      <c r="A65" s="142"/>
      <c r="B65" s="142"/>
      <c r="C65" s="142"/>
      <c r="D65" s="142"/>
      <c r="E65" s="142"/>
      <c r="F65" s="142"/>
      <c r="G65" s="103" t="s">
        <v>112</v>
      </c>
      <c r="H65" s="103" t="s">
        <v>77</v>
      </c>
      <c r="I65" s="142"/>
      <c r="J65" s="142"/>
    </row>
    <row r="66" spans="1:10" x14ac:dyDescent="0.25">
      <c r="A66" s="104">
        <v>1</v>
      </c>
      <c r="B66" s="105" t="s">
        <v>122</v>
      </c>
      <c r="C66" s="105">
        <v>219891</v>
      </c>
      <c r="D66" s="105">
        <v>219933</v>
      </c>
      <c r="E66" s="105">
        <f>+D66-C66</f>
        <v>42</v>
      </c>
      <c r="F66" s="105" t="s">
        <v>139</v>
      </c>
      <c r="G66" s="105" t="s">
        <v>56</v>
      </c>
      <c r="H66" s="105" t="s">
        <v>56</v>
      </c>
      <c r="I66" s="105" t="s">
        <v>56</v>
      </c>
      <c r="J66" s="105"/>
    </row>
    <row r="67" spans="1:10" x14ac:dyDescent="0.25">
      <c r="A67" s="104">
        <v>2</v>
      </c>
      <c r="B67" s="105" t="s">
        <v>124</v>
      </c>
      <c r="C67" s="105">
        <v>219933</v>
      </c>
      <c r="D67" s="105">
        <v>220156</v>
      </c>
      <c r="E67" s="105">
        <f t="shared" ref="E67:E85" si="1">+D67-C67</f>
        <v>223</v>
      </c>
      <c r="F67" s="105" t="s">
        <v>140</v>
      </c>
      <c r="G67" s="105">
        <v>51</v>
      </c>
      <c r="H67" s="105"/>
      <c r="I67" s="105">
        <v>1702.38</v>
      </c>
      <c r="J67" s="105"/>
    </row>
    <row r="68" spans="1:10" x14ac:dyDescent="0.25">
      <c r="A68" s="104">
        <v>3</v>
      </c>
      <c r="B68" s="105" t="s">
        <v>141</v>
      </c>
      <c r="C68" s="105">
        <v>220802</v>
      </c>
      <c r="D68" s="105">
        <v>221040</v>
      </c>
      <c r="E68" s="105">
        <f t="shared" si="1"/>
        <v>238</v>
      </c>
      <c r="F68" s="105" t="s">
        <v>142</v>
      </c>
      <c r="G68" s="105">
        <v>47</v>
      </c>
      <c r="H68" s="105"/>
      <c r="I68" s="105">
        <v>1568.86</v>
      </c>
      <c r="J68" s="105"/>
    </row>
    <row r="69" spans="1:10" x14ac:dyDescent="0.25">
      <c r="A69" s="104">
        <v>4</v>
      </c>
      <c r="B69" s="105" t="s">
        <v>135</v>
      </c>
      <c r="C69" s="105">
        <v>221439</v>
      </c>
      <c r="D69" s="105">
        <v>221465</v>
      </c>
      <c r="E69" s="105">
        <f t="shared" si="1"/>
        <v>26</v>
      </c>
      <c r="F69" s="105" t="s">
        <v>143</v>
      </c>
      <c r="G69" s="105"/>
      <c r="H69" s="105"/>
      <c r="I69" s="105"/>
      <c r="J69" s="105"/>
    </row>
    <row r="70" spans="1:10" x14ac:dyDescent="0.25">
      <c r="A70" s="104">
        <v>5</v>
      </c>
      <c r="B70" s="105"/>
      <c r="C70" s="105"/>
      <c r="D70" s="105"/>
      <c r="E70" s="105">
        <f t="shared" si="1"/>
        <v>0</v>
      </c>
      <c r="F70" s="105"/>
      <c r="G70" s="105"/>
      <c r="H70" s="105"/>
      <c r="I70" s="105"/>
      <c r="J70" s="105"/>
    </row>
    <row r="71" spans="1:10" x14ac:dyDescent="0.25">
      <c r="A71" s="104">
        <v>6</v>
      </c>
      <c r="B71" s="105"/>
      <c r="C71" s="105"/>
      <c r="D71" s="105"/>
      <c r="E71" s="105">
        <f t="shared" si="1"/>
        <v>0</v>
      </c>
      <c r="F71" s="105"/>
      <c r="G71" s="105"/>
      <c r="H71" s="105"/>
      <c r="I71" s="105"/>
      <c r="J71" s="105"/>
    </row>
    <row r="72" spans="1:10" x14ac:dyDescent="0.25">
      <c r="A72" s="104">
        <v>7</v>
      </c>
      <c r="B72" s="105"/>
      <c r="C72" s="105"/>
      <c r="D72" s="105"/>
      <c r="E72" s="105">
        <f t="shared" si="1"/>
        <v>0</v>
      </c>
      <c r="F72" s="105"/>
      <c r="G72" s="105"/>
      <c r="H72" s="105"/>
      <c r="I72" s="105"/>
      <c r="J72" s="105"/>
    </row>
    <row r="73" spans="1:10" x14ac:dyDescent="0.25">
      <c r="A73" s="104">
        <v>8</v>
      </c>
      <c r="B73" s="105"/>
      <c r="C73" s="105"/>
      <c r="D73" s="105"/>
      <c r="E73" s="105">
        <f t="shared" si="1"/>
        <v>0</v>
      </c>
      <c r="F73" s="105"/>
      <c r="G73" s="105"/>
      <c r="H73" s="105"/>
      <c r="I73" s="105"/>
      <c r="J73" s="105"/>
    </row>
    <row r="74" spans="1:10" x14ac:dyDescent="0.25">
      <c r="A74" s="104">
        <v>9</v>
      </c>
      <c r="B74" s="105"/>
      <c r="C74" s="105"/>
      <c r="D74" s="105"/>
      <c r="E74" s="105">
        <f t="shared" si="1"/>
        <v>0</v>
      </c>
      <c r="F74" s="105"/>
      <c r="G74" s="105"/>
      <c r="H74" s="105"/>
      <c r="I74" s="105"/>
      <c r="J74" s="105"/>
    </row>
    <row r="75" spans="1:10" x14ac:dyDescent="0.25">
      <c r="A75" s="104">
        <v>10</v>
      </c>
      <c r="B75" s="105"/>
      <c r="C75" s="105"/>
      <c r="D75" s="105"/>
      <c r="E75" s="105">
        <f t="shared" si="1"/>
        <v>0</v>
      </c>
      <c r="F75" s="105"/>
      <c r="G75" s="105"/>
      <c r="H75" s="105"/>
      <c r="I75" s="105"/>
      <c r="J75" s="105"/>
    </row>
    <row r="76" spans="1:10" x14ac:dyDescent="0.25">
      <c r="A76" s="104">
        <v>11</v>
      </c>
      <c r="B76" s="105"/>
      <c r="C76" s="105"/>
      <c r="D76" s="105"/>
      <c r="E76" s="105">
        <f t="shared" si="1"/>
        <v>0</v>
      </c>
      <c r="F76" s="105"/>
      <c r="G76" s="105"/>
      <c r="H76" s="105"/>
      <c r="I76" s="105"/>
      <c r="J76" s="105"/>
    </row>
    <row r="77" spans="1:10" x14ac:dyDescent="0.25">
      <c r="A77" s="104">
        <v>12</v>
      </c>
      <c r="B77" s="105"/>
      <c r="C77" s="105"/>
      <c r="D77" s="105"/>
      <c r="E77" s="105">
        <f t="shared" si="1"/>
        <v>0</v>
      </c>
      <c r="F77" s="105"/>
      <c r="G77" s="105"/>
      <c r="H77" s="105"/>
      <c r="I77" s="105"/>
      <c r="J77" s="105"/>
    </row>
    <row r="78" spans="1:10" x14ac:dyDescent="0.25">
      <c r="A78" s="104">
        <v>13</v>
      </c>
      <c r="B78" s="105"/>
      <c r="C78" s="105"/>
      <c r="D78" s="105"/>
      <c r="E78" s="105">
        <f t="shared" si="1"/>
        <v>0</v>
      </c>
      <c r="F78" s="105"/>
      <c r="G78" s="105"/>
      <c r="H78" s="105"/>
      <c r="I78" s="105"/>
      <c r="J78" s="105"/>
    </row>
    <row r="79" spans="1:10" x14ac:dyDescent="0.25">
      <c r="A79" s="104">
        <v>14</v>
      </c>
      <c r="B79" s="105"/>
      <c r="C79" s="105"/>
      <c r="D79" s="105"/>
      <c r="E79" s="105">
        <f t="shared" si="1"/>
        <v>0</v>
      </c>
      <c r="F79" s="105"/>
      <c r="G79" s="105"/>
      <c r="H79" s="105"/>
      <c r="I79" s="105"/>
      <c r="J79" s="105"/>
    </row>
    <row r="80" spans="1:10" x14ac:dyDescent="0.25">
      <c r="A80" s="104">
        <v>15</v>
      </c>
      <c r="B80" s="105"/>
      <c r="C80" s="105"/>
      <c r="D80" s="105"/>
      <c r="E80" s="105">
        <f t="shared" si="1"/>
        <v>0</v>
      </c>
      <c r="F80" s="105"/>
      <c r="G80" s="105"/>
      <c r="H80" s="105"/>
      <c r="I80" s="105"/>
      <c r="J80" s="105"/>
    </row>
    <row r="81" spans="1:10" x14ac:dyDescent="0.25">
      <c r="A81" s="104">
        <v>16</v>
      </c>
      <c r="B81" s="105"/>
      <c r="C81" s="105"/>
      <c r="D81" s="105"/>
      <c r="E81" s="105">
        <f t="shared" si="1"/>
        <v>0</v>
      </c>
      <c r="F81" s="105"/>
      <c r="G81" s="105"/>
      <c r="H81" s="105"/>
      <c r="I81" s="105"/>
      <c r="J81" s="105"/>
    </row>
    <row r="82" spans="1:10" x14ac:dyDescent="0.25">
      <c r="A82" s="104">
        <v>17</v>
      </c>
      <c r="B82" s="105"/>
      <c r="C82" s="105"/>
      <c r="D82" s="105"/>
      <c r="E82" s="105">
        <f t="shared" si="1"/>
        <v>0</v>
      </c>
      <c r="F82" s="105"/>
      <c r="G82" s="105"/>
      <c r="H82" s="105"/>
      <c r="I82" s="105"/>
      <c r="J82" s="105"/>
    </row>
    <row r="83" spans="1:10" x14ac:dyDescent="0.25">
      <c r="A83" s="104">
        <v>18</v>
      </c>
      <c r="B83" s="105"/>
      <c r="C83" s="105"/>
      <c r="D83" s="105"/>
      <c r="E83" s="105">
        <f t="shared" si="1"/>
        <v>0</v>
      </c>
      <c r="F83" s="105"/>
      <c r="G83" s="105"/>
      <c r="H83" s="105"/>
      <c r="I83" s="105"/>
      <c r="J83" s="105"/>
    </row>
    <row r="84" spans="1:10" x14ac:dyDescent="0.25">
      <c r="A84" s="104">
        <v>19</v>
      </c>
      <c r="B84" s="105"/>
      <c r="C84" s="105"/>
      <c r="D84" s="105"/>
      <c r="E84" s="105">
        <f t="shared" si="1"/>
        <v>0</v>
      </c>
      <c r="F84" s="105"/>
      <c r="G84" s="105"/>
      <c r="H84" s="105"/>
      <c r="I84" s="105"/>
      <c r="J84" s="105"/>
    </row>
    <row r="85" spans="1:10" x14ac:dyDescent="0.25">
      <c r="A85" s="104">
        <v>20</v>
      </c>
      <c r="B85" s="105"/>
      <c r="C85" s="105"/>
      <c r="D85" s="105"/>
      <c r="E85" s="105">
        <f t="shared" si="1"/>
        <v>0</v>
      </c>
      <c r="F85" s="105"/>
      <c r="G85" s="105"/>
      <c r="H85" s="105"/>
      <c r="I85" s="105"/>
      <c r="J85" s="105"/>
    </row>
    <row r="86" spans="1:10" x14ac:dyDescent="0.25">
      <c r="A86" s="104"/>
      <c r="B86" s="105"/>
      <c r="C86" s="105"/>
      <c r="D86" s="105"/>
      <c r="E86" s="105"/>
      <c r="F86" s="105"/>
      <c r="G86" s="105"/>
      <c r="H86" s="105"/>
      <c r="I86" s="105"/>
      <c r="J86" s="105"/>
    </row>
    <row r="87" spans="1:10" x14ac:dyDescent="0.25">
      <c r="A87" s="104"/>
      <c r="B87" s="105"/>
      <c r="C87" s="105"/>
      <c r="D87" s="105"/>
      <c r="E87" s="105"/>
      <c r="F87" s="105"/>
      <c r="G87" s="105"/>
      <c r="H87" s="105"/>
      <c r="I87" s="105"/>
      <c r="J87" s="105"/>
    </row>
    <row r="88" spans="1:10" x14ac:dyDescent="0.25">
      <c r="A88" s="104"/>
      <c r="B88" s="105"/>
      <c r="C88" s="105"/>
      <c r="D88" s="105"/>
      <c r="E88" s="105"/>
      <c r="F88" s="105"/>
      <c r="G88" s="105"/>
      <c r="H88" s="105"/>
      <c r="I88" s="105"/>
      <c r="J88" s="105"/>
    </row>
    <row r="91" spans="1:10" x14ac:dyDescent="0.25">
      <c r="A91" s="143" t="s">
        <v>102</v>
      </c>
      <c r="B91" s="143"/>
      <c r="C91" s="143"/>
      <c r="D91" s="143"/>
      <c r="E91" s="143"/>
      <c r="F91" s="143"/>
      <c r="G91" s="143"/>
      <c r="H91" s="143"/>
      <c r="I91" s="143"/>
      <c r="J91" s="143"/>
    </row>
    <row r="92" spans="1:10" x14ac:dyDescent="0.25">
      <c r="A92" s="144" t="s">
        <v>144</v>
      </c>
      <c r="B92" s="144"/>
      <c r="C92" s="144"/>
      <c r="D92" s="144"/>
      <c r="E92" s="144"/>
      <c r="F92" s="144"/>
      <c r="G92" s="144"/>
      <c r="H92" s="144"/>
      <c r="I92" s="144"/>
      <c r="J92" s="144"/>
    </row>
    <row r="93" spans="1:10" x14ac:dyDescent="0.25">
      <c r="A93" s="141" t="s">
        <v>104</v>
      </c>
      <c r="B93" s="141" t="s">
        <v>105</v>
      </c>
      <c r="C93" s="141" t="s">
        <v>106</v>
      </c>
      <c r="D93" s="141" t="s">
        <v>107</v>
      </c>
      <c r="E93" s="141" t="s">
        <v>108</v>
      </c>
      <c r="F93" s="141" t="s">
        <v>109</v>
      </c>
      <c r="G93" s="145" t="s">
        <v>110</v>
      </c>
      <c r="H93" s="145"/>
      <c r="I93" s="141" t="s">
        <v>111</v>
      </c>
      <c r="J93" s="141" t="s">
        <v>10</v>
      </c>
    </row>
    <row r="94" spans="1:10" x14ac:dyDescent="0.25">
      <c r="A94" s="142"/>
      <c r="B94" s="142"/>
      <c r="C94" s="142"/>
      <c r="D94" s="142"/>
      <c r="E94" s="142"/>
      <c r="F94" s="142"/>
      <c r="G94" s="103" t="s">
        <v>112</v>
      </c>
      <c r="H94" s="103" t="s">
        <v>77</v>
      </c>
      <c r="I94" s="142"/>
      <c r="J94" s="142"/>
    </row>
    <row r="95" spans="1:10" x14ac:dyDescent="0.25">
      <c r="A95" s="104">
        <v>1</v>
      </c>
      <c r="B95" s="105" t="s">
        <v>141</v>
      </c>
      <c r="C95" s="105">
        <v>61519</v>
      </c>
      <c r="D95" s="105">
        <v>61526</v>
      </c>
      <c r="E95" s="105">
        <f>+D95-C95</f>
        <v>7</v>
      </c>
      <c r="F95" s="105" t="s">
        <v>145</v>
      </c>
      <c r="G95" s="105"/>
      <c r="H95" s="105" t="s">
        <v>56</v>
      </c>
      <c r="I95" s="105" t="s">
        <v>56</v>
      </c>
      <c r="J95" s="105"/>
    </row>
    <row r="96" spans="1:10" x14ac:dyDescent="0.25">
      <c r="A96" s="104">
        <v>2</v>
      </c>
      <c r="B96" s="105" t="s">
        <v>130</v>
      </c>
      <c r="C96" s="105">
        <v>61526</v>
      </c>
      <c r="D96" s="105">
        <v>61614</v>
      </c>
      <c r="E96" s="105">
        <f t="shared" ref="E96:E114" si="2">+D96-C96</f>
        <v>88</v>
      </c>
      <c r="F96" s="105" t="s">
        <v>140</v>
      </c>
      <c r="G96" s="105"/>
      <c r="H96" s="105" t="s">
        <v>56</v>
      </c>
      <c r="I96" s="105" t="s">
        <v>56</v>
      </c>
      <c r="J96" s="105"/>
    </row>
    <row r="97" spans="1:10" x14ac:dyDescent="0.25">
      <c r="A97" s="104">
        <v>3</v>
      </c>
      <c r="B97" s="105" t="s">
        <v>134</v>
      </c>
      <c r="C97" s="105">
        <v>61614</v>
      </c>
      <c r="D97" s="105">
        <v>61664</v>
      </c>
      <c r="E97" s="105">
        <f t="shared" si="2"/>
        <v>50</v>
      </c>
      <c r="F97" s="105"/>
      <c r="G97" s="105"/>
      <c r="H97" s="105" t="s">
        <v>56</v>
      </c>
      <c r="I97" s="105" t="s">
        <v>56</v>
      </c>
      <c r="J97" s="105"/>
    </row>
    <row r="98" spans="1:10" x14ac:dyDescent="0.25">
      <c r="A98" s="104">
        <v>4</v>
      </c>
      <c r="B98" s="105" t="s">
        <v>135</v>
      </c>
      <c r="C98" s="105">
        <v>61664</v>
      </c>
      <c r="D98" s="105">
        <v>61678</v>
      </c>
      <c r="E98" s="105">
        <f t="shared" si="2"/>
        <v>14</v>
      </c>
      <c r="F98" s="105"/>
      <c r="G98" s="105"/>
      <c r="H98" s="105" t="s">
        <v>56</v>
      </c>
      <c r="I98" s="105" t="s">
        <v>56</v>
      </c>
      <c r="J98" s="105"/>
    </row>
    <row r="99" spans="1:10" x14ac:dyDescent="0.25">
      <c r="A99" s="104">
        <v>5</v>
      </c>
      <c r="B99" s="105" t="s">
        <v>136</v>
      </c>
      <c r="C99" s="105">
        <v>61678</v>
      </c>
      <c r="D99" s="105">
        <v>61695</v>
      </c>
      <c r="E99" s="105">
        <f t="shared" si="2"/>
        <v>17</v>
      </c>
      <c r="F99" s="105"/>
      <c r="G99" s="105"/>
      <c r="H99" s="105" t="s">
        <v>56</v>
      </c>
      <c r="I99" s="105" t="s">
        <v>56</v>
      </c>
      <c r="J99" s="105"/>
    </row>
    <row r="100" spans="1:10" x14ac:dyDescent="0.25">
      <c r="A100" s="104">
        <v>6</v>
      </c>
      <c r="B100" s="105"/>
      <c r="C100" s="105"/>
      <c r="D100" s="105"/>
      <c r="E100" s="105">
        <f t="shared" si="2"/>
        <v>0</v>
      </c>
      <c r="F100" s="105"/>
      <c r="G100" s="105"/>
      <c r="H100" s="105"/>
      <c r="I100" s="105"/>
      <c r="J100" s="105"/>
    </row>
    <row r="101" spans="1:10" x14ac:dyDescent="0.25">
      <c r="A101" s="104">
        <v>7</v>
      </c>
      <c r="B101" s="105"/>
      <c r="C101" s="105"/>
      <c r="D101" s="105"/>
      <c r="E101" s="105">
        <f t="shared" si="2"/>
        <v>0</v>
      </c>
      <c r="F101" s="105"/>
      <c r="G101" s="105"/>
      <c r="H101" s="105"/>
      <c r="I101" s="105"/>
      <c r="J101" s="105"/>
    </row>
    <row r="102" spans="1:10" x14ac:dyDescent="0.25">
      <c r="A102" s="104">
        <v>8</v>
      </c>
      <c r="B102" s="105"/>
      <c r="C102" s="105"/>
      <c r="D102" s="105"/>
      <c r="E102" s="105">
        <f t="shared" si="2"/>
        <v>0</v>
      </c>
      <c r="F102" s="105"/>
      <c r="G102" s="105"/>
      <c r="H102" s="105"/>
      <c r="I102" s="105"/>
      <c r="J102" s="105"/>
    </row>
    <row r="103" spans="1:10" x14ac:dyDescent="0.25">
      <c r="A103" s="104">
        <v>9</v>
      </c>
      <c r="B103" s="105"/>
      <c r="C103" s="105"/>
      <c r="D103" s="105"/>
      <c r="E103" s="105">
        <f t="shared" si="2"/>
        <v>0</v>
      </c>
      <c r="F103" s="105"/>
      <c r="G103" s="105"/>
      <c r="H103" s="105"/>
      <c r="I103" s="105"/>
      <c r="J103" s="105"/>
    </row>
    <row r="104" spans="1:10" x14ac:dyDescent="0.25">
      <c r="A104" s="104">
        <v>10</v>
      </c>
      <c r="B104" s="105"/>
      <c r="C104" s="105"/>
      <c r="D104" s="105"/>
      <c r="E104" s="105">
        <f t="shared" si="2"/>
        <v>0</v>
      </c>
      <c r="F104" s="105"/>
      <c r="G104" s="105"/>
      <c r="H104" s="105"/>
      <c r="I104" s="105"/>
      <c r="J104" s="105"/>
    </row>
    <row r="105" spans="1:10" x14ac:dyDescent="0.25">
      <c r="A105" s="104">
        <v>11</v>
      </c>
      <c r="B105" s="105"/>
      <c r="C105" s="105"/>
      <c r="D105" s="105"/>
      <c r="E105" s="105">
        <f t="shared" si="2"/>
        <v>0</v>
      </c>
      <c r="F105" s="105"/>
      <c r="G105" s="105"/>
      <c r="H105" s="105"/>
      <c r="I105" s="105"/>
      <c r="J105" s="105"/>
    </row>
    <row r="106" spans="1:10" x14ac:dyDescent="0.25">
      <c r="A106" s="104">
        <v>12</v>
      </c>
      <c r="B106" s="105"/>
      <c r="C106" s="105"/>
      <c r="D106" s="105"/>
      <c r="E106" s="105">
        <f t="shared" si="2"/>
        <v>0</v>
      </c>
      <c r="F106" s="105"/>
      <c r="G106" s="105"/>
      <c r="H106" s="105"/>
      <c r="I106" s="105"/>
      <c r="J106" s="105"/>
    </row>
    <row r="107" spans="1:10" x14ac:dyDescent="0.25">
      <c r="A107" s="104">
        <v>13</v>
      </c>
      <c r="B107" s="105"/>
      <c r="C107" s="105"/>
      <c r="D107" s="105"/>
      <c r="E107" s="105">
        <f t="shared" si="2"/>
        <v>0</v>
      </c>
      <c r="F107" s="105"/>
      <c r="G107" s="105"/>
      <c r="H107" s="105"/>
      <c r="I107" s="105"/>
      <c r="J107" s="105"/>
    </row>
    <row r="108" spans="1:10" x14ac:dyDescent="0.25">
      <c r="A108" s="104">
        <v>14</v>
      </c>
      <c r="B108" s="105"/>
      <c r="C108" s="105"/>
      <c r="D108" s="105"/>
      <c r="E108" s="105">
        <f t="shared" si="2"/>
        <v>0</v>
      </c>
      <c r="F108" s="105"/>
      <c r="G108" s="105"/>
      <c r="H108" s="105"/>
      <c r="I108" s="105"/>
      <c r="J108" s="105"/>
    </row>
    <row r="109" spans="1:10" x14ac:dyDescent="0.25">
      <c r="A109" s="104">
        <v>15</v>
      </c>
      <c r="B109" s="105"/>
      <c r="C109" s="105"/>
      <c r="D109" s="105"/>
      <c r="E109" s="105">
        <f t="shared" si="2"/>
        <v>0</v>
      </c>
      <c r="F109" s="105"/>
      <c r="G109" s="105"/>
      <c r="H109" s="105"/>
      <c r="I109" s="105"/>
      <c r="J109" s="105"/>
    </row>
    <row r="110" spans="1:10" x14ac:dyDescent="0.25">
      <c r="A110" s="104">
        <v>16</v>
      </c>
      <c r="B110" s="105"/>
      <c r="C110" s="105"/>
      <c r="D110" s="105"/>
      <c r="E110" s="105">
        <f t="shared" si="2"/>
        <v>0</v>
      </c>
      <c r="F110" s="105"/>
      <c r="G110" s="105"/>
      <c r="H110" s="105"/>
      <c r="I110" s="105"/>
      <c r="J110" s="105"/>
    </row>
    <row r="111" spans="1:10" x14ac:dyDescent="0.25">
      <c r="A111" s="104">
        <v>17</v>
      </c>
      <c r="B111" s="105"/>
      <c r="C111" s="105"/>
      <c r="D111" s="105"/>
      <c r="E111" s="105">
        <f t="shared" si="2"/>
        <v>0</v>
      </c>
      <c r="F111" s="105"/>
      <c r="G111" s="105"/>
      <c r="H111" s="105"/>
      <c r="I111" s="105"/>
      <c r="J111" s="105"/>
    </row>
    <row r="112" spans="1:10" x14ac:dyDescent="0.25">
      <c r="A112" s="104">
        <v>18</v>
      </c>
      <c r="B112" s="105"/>
      <c r="C112" s="105"/>
      <c r="D112" s="105"/>
      <c r="E112" s="105">
        <f t="shared" si="2"/>
        <v>0</v>
      </c>
      <c r="F112" s="105"/>
      <c r="G112" s="105"/>
      <c r="H112" s="105"/>
      <c r="I112" s="105"/>
      <c r="J112" s="105"/>
    </row>
    <row r="113" spans="1:10" x14ac:dyDescent="0.25">
      <c r="A113" s="104">
        <v>19</v>
      </c>
      <c r="B113" s="105"/>
      <c r="C113" s="105"/>
      <c r="D113" s="105"/>
      <c r="E113" s="105">
        <f t="shared" si="2"/>
        <v>0</v>
      </c>
      <c r="F113" s="105"/>
      <c r="G113" s="105"/>
      <c r="H113" s="105"/>
      <c r="I113" s="105"/>
      <c r="J113" s="105"/>
    </row>
    <row r="114" spans="1:10" x14ac:dyDescent="0.25">
      <c r="A114" s="104">
        <v>20</v>
      </c>
      <c r="B114" s="105"/>
      <c r="C114" s="105"/>
      <c r="D114" s="105"/>
      <c r="E114" s="105">
        <f t="shared" si="2"/>
        <v>0</v>
      </c>
      <c r="F114" s="105"/>
      <c r="G114" s="105"/>
      <c r="H114" s="105"/>
      <c r="I114" s="105"/>
      <c r="J114" s="105"/>
    </row>
    <row r="115" spans="1:10" x14ac:dyDescent="0.25">
      <c r="A115" s="104"/>
      <c r="B115" s="105"/>
      <c r="C115" s="105"/>
      <c r="D115" s="105"/>
      <c r="E115" s="105"/>
      <c r="F115" s="105"/>
      <c r="G115" s="105"/>
      <c r="H115" s="105"/>
      <c r="I115" s="105"/>
      <c r="J115" s="105"/>
    </row>
    <row r="116" spans="1:10" x14ac:dyDescent="0.25">
      <c r="A116" s="104"/>
      <c r="B116" s="105"/>
      <c r="C116" s="105"/>
      <c r="D116" s="105"/>
      <c r="E116" s="105"/>
      <c r="F116" s="105"/>
      <c r="G116" s="105"/>
      <c r="H116" s="105"/>
      <c r="I116" s="105"/>
      <c r="J116" s="105"/>
    </row>
    <row r="117" spans="1:10" x14ac:dyDescent="0.25">
      <c r="A117" s="104"/>
      <c r="B117" s="105"/>
      <c r="C117" s="105"/>
      <c r="D117" s="105"/>
      <c r="E117" s="105"/>
      <c r="F117" s="105"/>
      <c r="G117" s="105"/>
      <c r="H117" s="105"/>
      <c r="I117" s="105"/>
      <c r="J117" s="105"/>
    </row>
    <row r="120" spans="1:10" x14ac:dyDescent="0.25">
      <c r="A120" s="143" t="s">
        <v>102</v>
      </c>
      <c r="B120" s="143"/>
      <c r="C120" s="143"/>
      <c r="D120" s="143"/>
      <c r="E120" s="143"/>
      <c r="F120" s="143"/>
      <c r="G120" s="143"/>
      <c r="H120" s="143"/>
      <c r="I120" s="143"/>
      <c r="J120" s="143"/>
    </row>
    <row r="121" spans="1:10" x14ac:dyDescent="0.25">
      <c r="A121" s="144" t="s">
        <v>146</v>
      </c>
      <c r="B121" s="144"/>
      <c r="C121" s="144"/>
      <c r="D121" s="144"/>
      <c r="E121" s="144"/>
      <c r="F121" s="144"/>
      <c r="G121" s="144"/>
      <c r="H121" s="144"/>
      <c r="I121" s="144"/>
      <c r="J121" s="144"/>
    </row>
    <row r="122" spans="1:10" x14ac:dyDescent="0.25">
      <c r="A122" s="141" t="s">
        <v>104</v>
      </c>
      <c r="B122" s="141" t="s">
        <v>105</v>
      </c>
      <c r="C122" s="141" t="s">
        <v>106</v>
      </c>
      <c r="D122" s="141" t="s">
        <v>107</v>
      </c>
      <c r="E122" s="141" t="s">
        <v>108</v>
      </c>
      <c r="F122" s="141" t="s">
        <v>109</v>
      </c>
      <c r="G122" s="145" t="s">
        <v>110</v>
      </c>
      <c r="H122" s="145"/>
      <c r="I122" s="141" t="s">
        <v>111</v>
      </c>
      <c r="J122" s="141" t="s">
        <v>10</v>
      </c>
    </row>
    <row r="123" spans="1:10" x14ac:dyDescent="0.25">
      <c r="A123" s="142"/>
      <c r="B123" s="142"/>
      <c r="C123" s="142"/>
      <c r="D123" s="142"/>
      <c r="E123" s="142"/>
      <c r="F123" s="142"/>
      <c r="G123" s="103" t="s">
        <v>112</v>
      </c>
      <c r="H123" s="103" t="s">
        <v>77</v>
      </c>
      <c r="I123" s="142"/>
      <c r="J123" s="142"/>
    </row>
    <row r="124" spans="1:10" x14ac:dyDescent="0.25">
      <c r="A124" s="104">
        <v>1</v>
      </c>
      <c r="B124" s="105" t="s">
        <v>119</v>
      </c>
      <c r="C124" s="105">
        <v>323640</v>
      </c>
      <c r="D124" s="105">
        <v>323884</v>
      </c>
      <c r="E124" s="105">
        <f>+D124-C124</f>
        <v>244</v>
      </c>
      <c r="F124" s="105" t="s">
        <v>147</v>
      </c>
      <c r="G124" s="105"/>
      <c r="H124" s="105">
        <v>25</v>
      </c>
      <c r="I124" s="105">
        <v>917.25</v>
      </c>
      <c r="J124" s="105"/>
    </row>
    <row r="125" spans="1:10" x14ac:dyDescent="0.25">
      <c r="A125" s="104">
        <v>2</v>
      </c>
      <c r="B125" s="105" t="s">
        <v>122</v>
      </c>
      <c r="C125" s="105">
        <v>323884</v>
      </c>
      <c r="D125" s="105">
        <v>324145</v>
      </c>
      <c r="E125" s="105">
        <f t="shared" ref="E125:E143" si="3">+D125-C125</f>
        <v>261</v>
      </c>
      <c r="F125" s="105" t="s">
        <v>148</v>
      </c>
      <c r="G125" s="105"/>
      <c r="H125" s="105">
        <v>30</v>
      </c>
      <c r="I125" s="105">
        <v>1091.7</v>
      </c>
      <c r="J125" s="105"/>
    </row>
    <row r="126" spans="1:10" x14ac:dyDescent="0.25">
      <c r="A126" s="104">
        <v>3</v>
      </c>
      <c r="B126" s="105" t="s">
        <v>126</v>
      </c>
      <c r="C126" s="105">
        <v>324145</v>
      </c>
      <c r="D126" s="105">
        <v>324385</v>
      </c>
      <c r="E126" s="105">
        <f t="shared" si="3"/>
        <v>240</v>
      </c>
      <c r="F126" s="105" t="s">
        <v>147</v>
      </c>
      <c r="G126" s="105"/>
      <c r="H126" s="105">
        <v>24</v>
      </c>
      <c r="I126" s="105">
        <v>966.16</v>
      </c>
      <c r="J126" s="105"/>
    </row>
    <row r="127" spans="1:10" x14ac:dyDescent="0.25">
      <c r="A127" s="104">
        <v>4</v>
      </c>
      <c r="B127" s="105" t="s">
        <v>126</v>
      </c>
      <c r="C127" s="105">
        <v>324385</v>
      </c>
      <c r="D127" s="105">
        <v>324636</v>
      </c>
      <c r="E127" s="105">
        <f t="shared" si="3"/>
        <v>251</v>
      </c>
      <c r="F127" s="105" t="s">
        <v>149</v>
      </c>
      <c r="G127" s="105"/>
      <c r="H127" s="105" t="s">
        <v>56</v>
      </c>
      <c r="I127" s="105" t="s">
        <v>56</v>
      </c>
      <c r="J127" s="105"/>
    </row>
    <row r="128" spans="1:10" x14ac:dyDescent="0.25">
      <c r="A128" s="104">
        <v>5</v>
      </c>
      <c r="B128" s="105" t="s">
        <v>150</v>
      </c>
      <c r="C128" s="105">
        <v>324636</v>
      </c>
      <c r="D128" s="105">
        <v>324880</v>
      </c>
      <c r="E128" s="105">
        <f t="shared" si="3"/>
        <v>244</v>
      </c>
      <c r="F128" s="105" t="s">
        <v>148</v>
      </c>
      <c r="G128" s="105"/>
      <c r="H128" s="105">
        <v>49</v>
      </c>
      <c r="I128" s="105">
        <v>1768.41</v>
      </c>
      <c r="J128" s="105"/>
    </row>
    <row r="129" spans="1:10" x14ac:dyDescent="0.25">
      <c r="A129" s="104">
        <v>6</v>
      </c>
      <c r="B129" s="105" t="s">
        <v>128</v>
      </c>
      <c r="C129" s="105">
        <v>324880</v>
      </c>
      <c r="D129" s="105">
        <v>324909</v>
      </c>
      <c r="E129" s="105">
        <f t="shared" si="3"/>
        <v>29</v>
      </c>
      <c r="F129" s="105" t="s">
        <v>140</v>
      </c>
      <c r="G129" s="105"/>
      <c r="H129" s="105" t="s">
        <v>56</v>
      </c>
      <c r="I129" s="105" t="s">
        <v>56</v>
      </c>
      <c r="J129" s="105"/>
    </row>
    <row r="130" spans="1:10" x14ac:dyDescent="0.25">
      <c r="A130" s="104">
        <v>7</v>
      </c>
      <c r="B130" s="105" t="s">
        <v>129</v>
      </c>
      <c r="C130" s="105">
        <v>324909</v>
      </c>
      <c r="D130" s="105">
        <v>324930</v>
      </c>
      <c r="E130" s="105">
        <f t="shared" si="3"/>
        <v>21</v>
      </c>
      <c r="F130" s="105" t="s">
        <v>140</v>
      </c>
      <c r="G130" s="105"/>
      <c r="H130" s="105" t="s">
        <v>56</v>
      </c>
      <c r="I130" s="105" t="s">
        <v>56</v>
      </c>
      <c r="J130" s="105"/>
    </row>
    <row r="131" spans="1:10" x14ac:dyDescent="0.25">
      <c r="A131" s="104">
        <v>8</v>
      </c>
      <c r="B131" s="105" t="s">
        <v>131</v>
      </c>
      <c r="C131" s="105">
        <v>324930</v>
      </c>
      <c r="D131" s="105">
        <v>325191</v>
      </c>
      <c r="E131" s="105">
        <f t="shared" si="3"/>
        <v>261</v>
      </c>
      <c r="F131" s="105" t="s">
        <v>151</v>
      </c>
      <c r="G131" s="105"/>
      <c r="H131" s="105">
        <v>35</v>
      </c>
      <c r="I131" s="105">
        <v>1280.6500000000001</v>
      </c>
      <c r="J131" s="105"/>
    </row>
    <row r="132" spans="1:10" x14ac:dyDescent="0.25">
      <c r="A132" s="104">
        <v>9</v>
      </c>
      <c r="B132" s="105" t="s">
        <v>116</v>
      </c>
      <c r="C132" s="105">
        <v>325191</v>
      </c>
      <c r="D132" s="105">
        <v>325306</v>
      </c>
      <c r="E132" s="105">
        <f t="shared" si="3"/>
        <v>115</v>
      </c>
      <c r="F132" s="105" t="s">
        <v>152</v>
      </c>
      <c r="G132" s="105"/>
      <c r="H132" s="105" t="s">
        <v>56</v>
      </c>
      <c r="I132" s="105" t="s">
        <v>56</v>
      </c>
      <c r="J132" s="105"/>
    </row>
    <row r="133" spans="1:10" x14ac:dyDescent="0.25">
      <c r="A133" s="104">
        <v>10</v>
      </c>
      <c r="B133" s="105" t="s">
        <v>113</v>
      </c>
      <c r="C133" s="105">
        <v>325306</v>
      </c>
      <c r="D133" s="105">
        <v>325328</v>
      </c>
      <c r="E133" s="105">
        <f t="shared" si="3"/>
        <v>22</v>
      </c>
      <c r="F133" s="105" t="s">
        <v>153</v>
      </c>
      <c r="G133" s="105"/>
      <c r="H133" s="105" t="s">
        <v>56</v>
      </c>
      <c r="I133" s="105" t="s">
        <v>56</v>
      </c>
      <c r="J133" s="105"/>
    </row>
    <row r="134" spans="1:10" x14ac:dyDescent="0.25">
      <c r="A134" s="104">
        <v>11</v>
      </c>
      <c r="B134" s="105" t="s">
        <v>133</v>
      </c>
      <c r="C134" s="105">
        <v>325328</v>
      </c>
      <c r="D134" s="105">
        <v>325346</v>
      </c>
      <c r="E134" s="105">
        <f t="shared" si="3"/>
        <v>18</v>
      </c>
      <c r="F134" s="105" t="s">
        <v>140</v>
      </c>
      <c r="G134" s="105"/>
      <c r="H134" s="105" t="s">
        <v>56</v>
      </c>
      <c r="I134" s="105" t="s">
        <v>56</v>
      </c>
      <c r="J134" s="105"/>
    </row>
    <row r="135" spans="1:10" x14ac:dyDescent="0.25">
      <c r="A135" s="104">
        <v>12</v>
      </c>
      <c r="B135" s="105" t="s">
        <v>133</v>
      </c>
      <c r="C135" s="105">
        <v>325346</v>
      </c>
      <c r="D135" s="105">
        <v>325359</v>
      </c>
      <c r="E135" s="105">
        <f t="shared" si="3"/>
        <v>13</v>
      </c>
      <c r="F135" s="105" t="s">
        <v>140</v>
      </c>
      <c r="G135" s="105"/>
      <c r="H135" s="105" t="s">
        <v>56</v>
      </c>
      <c r="I135" s="105" t="s">
        <v>56</v>
      </c>
      <c r="J135" s="105"/>
    </row>
    <row r="136" spans="1:10" x14ac:dyDescent="0.25">
      <c r="A136" s="104">
        <v>13</v>
      </c>
      <c r="B136" s="105" t="s">
        <v>133</v>
      </c>
      <c r="C136" s="105">
        <v>325359</v>
      </c>
      <c r="D136" s="105">
        <v>325481</v>
      </c>
      <c r="E136" s="105">
        <f t="shared" si="3"/>
        <v>122</v>
      </c>
      <c r="F136" s="105" t="s">
        <v>154</v>
      </c>
      <c r="G136" s="105"/>
      <c r="H136" s="105">
        <v>25</v>
      </c>
      <c r="I136" s="105">
        <v>904.75</v>
      </c>
      <c r="J136" s="105"/>
    </row>
    <row r="137" spans="1:10" x14ac:dyDescent="0.25">
      <c r="A137" s="104">
        <v>14</v>
      </c>
      <c r="B137" s="105" t="s">
        <v>155</v>
      </c>
      <c r="C137" s="105">
        <v>325481</v>
      </c>
      <c r="D137" s="105">
        <v>325724</v>
      </c>
      <c r="E137" s="105">
        <f t="shared" si="3"/>
        <v>243</v>
      </c>
      <c r="F137" s="105" t="s">
        <v>151</v>
      </c>
      <c r="G137" s="105"/>
      <c r="H137" s="105">
        <v>24</v>
      </c>
      <c r="I137" s="105">
        <v>868.56</v>
      </c>
      <c r="J137" s="105"/>
    </row>
    <row r="138" spans="1:10" x14ac:dyDescent="0.25">
      <c r="A138" s="104">
        <v>15</v>
      </c>
      <c r="B138" s="105" t="s">
        <v>134</v>
      </c>
      <c r="C138" s="105">
        <v>325724</v>
      </c>
      <c r="D138" s="105">
        <v>325766</v>
      </c>
      <c r="E138" s="105">
        <f t="shared" si="3"/>
        <v>42</v>
      </c>
      <c r="F138" s="105" t="s">
        <v>156</v>
      </c>
      <c r="G138" s="105"/>
      <c r="H138" s="105" t="s">
        <v>56</v>
      </c>
      <c r="I138" s="105" t="s">
        <v>56</v>
      </c>
      <c r="J138" s="105"/>
    </row>
    <row r="139" spans="1:10" x14ac:dyDescent="0.25">
      <c r="A139" s="104">
        <v>16</v>
      </c>
      <c r="B139" s="105" t="s">
        <v>135</v>
      </c>
      <c r="C139" s="105">
        <v>325766</v>
      </c>
      <c r="D139" s="105">
        <v>326004</v>
      </c>
      <c r="E139" s="105">
        <f t="shared" si="3"/>
        <v>238</v>
      </c>
      <c r="F139" s="105" t="s">
        <v>151</v>
      </c>
      <c r="G139" s="105"/>
      <c r="H139" s="105">
        <v>35</v>
      </c>
      <c r="I139" s="105">
        <v>1266.6500000000001</v>
      </c>
      <c r="J139" s="105"/>
    </row>
    <row r="140" spans="1:10" x14ac:dyDescent="0.25">
      <c r="A140" s="104">
        <v>17</v>
      </c>
      <c r="B140" s="105" t="s">
        <v>136</v>
      </c>
      <c r="C140" s="105">
        <v>326004</v>
      </c>
      <c r="D140" s="105">
        <v>326105</v>
      </c>
      <c r="E140" s="105">
        <f t="shared" si="3"/>
        <v>101</v>
      </c>
      <c r="F140" s="105" t="s">
        <v>157</v>
      </c>
      <c r="G140" s="105"/>
      <c r="H140" s="105"/>
      <c r="I140" s="105"/>
      <c r="J140" s="105"/>
    </row>
    <row r="141" spans="1:10" x14ac:dyDescent="0.25">
      <c r="A141" s="104">
        <v>18</v>
      </c>
      <c r="B141" s="105"/>
      <c r="C141" s="105"/>
      <c r="D141" s="105"/>
      <c r="E141" s="105">
        <f t="shared" si="3"/>
        <v>0</v>
      </c>
      <c r="F141" s="105"/>
      <c r="G141" s="105"/>
      <c r="H141" s="105"/>
      <c r="I141" s="105"/>
      <c r="J141" s="105"/>
    </row>
    <row r="142" spans="1:10" x14ac:dyDescent="0.25">
      <c r="A142" s="104">
        <v>19</v>
      </c>
      <c r="B142" s="105"/>
      <c r="C142" s="105"/>
      <c r="D142" s="105"/>
      <c r="E142" s="105">
        <f t="shared" si="3"/>
        <v>0</v>
      </c>
      <c r="F142" s="105"/>
      <c r="G142" s="105"/>
      <c r="H142" s="105"/>
      <c r="I142" s="105"/>
      <c r="J142" s="105"/>
    </row>
    <row r="143" spans="1:10" x14ac:dyDescent="0.25">
      <c r="A143" s="104">
        <v>20</v>
      </c>
      <c r="B143" s="105"/>
      <c r="C143" s="105"/>
      <c r="D143" s="105"/>
      <c r="E143" s="105">
        <f t="shared" si="3"/>
        <v>0</v>
      </c>
      <c r="F143" s="105"/>
      <c r="G143" s="105"/>
      <c r="H143" s="105"/>
      <c r="I143" s="105"/>
      <c r="J143" s="105"/>
    </row>
    <row r="144" spans="1:10" x14ac:dyDescent="0.25">
      <c r="A144" s="104"/>
      <c r="B144" s="105"/>
      <c r="C144" s="105"/>
      <c r="D144" s="105"/>
      <c r="E144" s="105"/>
      <c r="F144" s="105"/>
      <c r="G144" s="105"/>
      <c r="H144" s="105"/>
      <c r="I144" s="105"/>
      <c r="J144" s="105"/>
    </row>
    <row r="145" spans="1:10" x14ac:dyDescent="0.25">
      <c r="A145" s="104"/>
      <c r="B145" s="105"/>
      <c r="C145" s="105"/>
      <c r="D145" s="105"/>
      <c r="E145" s="105"/>
      <c r="F145" s="105"/>
      <c r="G145" s="105"/>
      <c r="H145" s="105"/>
      <c r="I145" s="105"/>
      <c r="J145" s="105"/>
    </row>
    <row r="146" spans="1:10" x14ac:dyDescent="0.25">
      <c r="A146" s="104"/>
      <c r="B146" s="105"/>
      <c r="C146" s="105"/>
      <c r="D146" s="105"/>
      <c r="E146" s="105"/>
      <c r="F146" s="105"/>
      <c r="G146" s="105"/>
      <c r="H146" s="105"/>
      <c r="I146" s="105"/>
      <c r="J146" s="105"/>
    </row>
    <row r="149" spans="1:10" x14ac:dyDescent="0.25">
      <c r="A149" s="143" t="s">
        <v>102</v>
      </c>
      <c r="B149" s="143"/>
      <c r="C149" s="143"/>
      <c r="D149" s="143"/>
      <c r="E149" s="143"/>
      <c r="F149" s="143"/>
      <c r="G149" s="143"/>
      <c r="H149" s="143"/>
      <c r="I149" s="143"/>
      <c r="J149" s="143"/>
    </row>
    <row r="150" spans="1:10" x14ac:dyDescent="0.25">
      <c r="A150" s="144" t="s">
        <v>158</v>
      </c>
      <c r="B150" s="144"/>
      <c r="C150" s="144"/>
      <c r="D150" s="144"/>
      <c r="E150" s="144"/>
      <c r="F150" s="144"/>
      <c r="G150" s="144"/>
      <c r="H150" s="144"/>
      <c r="I150" s="144"/>
      <c r="J150" s="144"/>
    </row>
    <row r="151" spans="1:10" x14ac:dyDescent="0.25">
      <c r="A151" s="141" t="s">
        <v>104</v>
      </c>
      <c r="B151" s="141" t="s">
        <v>105</v>
      </c>
      <c r="C151" s="141" t="s">
        <v>106</v>
      </c>
      <c r="D151" s="141" t="s">
        <v>107</v>
      </c>
      <c r="E151" s="141" t="s">
        <v>108</v>
      </c>
      <c r="F151" s="141" t="s">
        <v>109</v>
      </c>
      <c r="G151" s="145" t="s">
        <v>110</v>
      </c>
      <c r="H151" s="145"/>
      <c r="I151" s="141" t="s">
        <v>111</v>
      </c>
      <c r="J151" s="141" t="s">
        <v>10</v>
      </c>
    </row>
    <row r="152" spans="1:10" x14ac:dyDescent="0.25">
      <c r="A152" s="142"/>
      <c r="B152" s="142"/>
      <c r="C152" s="142"/>
      <c r="D152" s="142"/>
      <c r="E152" s="142"/>
      <c r="F152" s="142"/>
      <c r="G152" s="103" t="s">
        <v>112</v>
      </c>
      <c r="H152" s="103" t="s">
        <v>77</v>
      </c>
      <c r="I152" s="142"/>
      <c r="J152" s="142"/>
    </row>
    <row r="153" spans="1:10" x14ac:dyDescent="0.25">
      <c r="A153" s="104">
        <v>1</v>
      </c>
      <c r="B153" s="105"/>
      <c r="C153" s="105"/>
      <c r="D153" s="105"/>
      <c r="E153" s="105">
        <f>+D153-C153</f>
        <v>0</v>
      </c>
      <c r="F153" s="105"/>
      <c r="G153" s="105"/>
      <c r="H153" s="105"/>
      <c r="I153" s="105"/>
      <c r="J153" s="105"/>
    </row>
    <row r="154" spans="1:10" x14ac:dyDescent="0.25">
      <c r="A154" s="104">
        <v>2</v>
      </c>
      <c r="B154" s="105"/>
      <c r="C154" s="105"/>
      <c r="D154" s="105"/>
      <c r="E154" s="105">
        <f t="shared" ref="E154:E172" si="4">+D154-C154</f>
        <v>0</v>
      </c>
      <c r="F154" s="105"/>
      <c r="G154" s="105"/>
      <c r="H154" s="105"/>
      <c r="I154" s="105"/>
      <c r="J154" s="105"/>
    </row>
    <row r="155" spans="1:10" x14ac:dyDescent="0.25">
      <c r="A155" s="104">
        <v>3</v>
      </c>
      <c r="B155" s="105"/>
      <c r="C155" s="105"/>
      <c r="D155" s="105"/>
      <c r="E155" s="105">
        <f t="shared" si="4"/>
        <v>0</v>
      </c>
      <c r="F155" s="105"/>
      <c r="G155" s="105"/>
      <c r="H155" s="105"/>
      <c r="I155" s="105"/>
      <c r="J155" s="105"/>
    </row>
    <row r="156" spans="1:10" x14ac:dyDescent="0.25">
      <c r="A156" s="104">
        <v>4</v>
      </c>
      <c r="B156" s="105"/>
      <c r="C156" s="105"/>
      <c r="D156" s="105"/>
      <c r="E156" s="105">
        <f t="shared" si="4"/>
        <v>0</v>
      </c>
      <c r="F156" s="105"/>
      <c r="G156" s="105"/>
      <c r="H156" s="105"/>
      <c r="I156" s="105"/>
      <c r="J156" s="105"/>
    </row>
    <row r="157" spans="1:10" x14ac:dyDescent="0.25">
      <c r="A157" s="104">
        <v>5</v>
      </c>
      <c r="B157" s="105"/>
      <c r="C157" s="105"/>
      <c r="D157" s="105"/>
      <c r="E157" s="105">
        <f t="shared" si="4"/>
        <v>0</v>
      </c>
      <c r="F157" s="105"/>
      <c r="G157" s="105"/>
      <c r="H157" s="105"/>
      <c r="I157" s="105"/>
      <c r="J157" s="105"/>
    </row>
    <row r="158" spans="1:10" x14ac:dyDescent="0.25">
      <c r="A158" s="104">
        <v>6</v>
      </c>
      <c r="B158" s="105"/>
      <c r="C158" s="105"/>
      <c r="D158" s="105"/>
      <c r="E158" s="105">
        <f t="shared" si="4"/>
        <v>0</v>
      </c>
      <c r="F158" s="105"/>
      <c r="G158" s="105"/>
      <c r="H158" s="105"/>
      <c r="I158" s="105"/>
      <c r="J158" s="105"/>
    </row>
    <row r="159" spans="1:10" x14ac:dyDescent="0.25">
      <c r="A159" s="104">
        <v>7</v>
      </c>
      <c r="B159" s="105"/>
      <c r="C159" s="105"/>
      <c r="D159" s="105"/>
      <c r="E159" s="105">
        <f t="shared" si="4"/>
        <v>0</v>
      </c>
      <c r="F159" s="105"/>
      <c r="G159" s="105"/>
      <c r="H159" s="105"/>
      <c r="I159" s="105"/>
      <c r="J159" s="105"/>
    </row>
    <row r="160" spans="1:10" x14ac:dyDescent="0.25">
      <c r="A160" s="104">
        <v>8</v>
      </c>
      <c r="B160" s="105"/>
      <c r="C160" s="105"/>
      <c r="D160" s="105"/>
      <c r="E160" s="105">
        <f t="shared" si="4"/>
        <v>0</v>
      </c>
      <c r="F160" s="105"/>
      <c r="G160" s="105"/>
      <c r="H160" s="105"/>
      <c r="I160" s="105"/>
      <c r="J160" s="105"/>
    </row>
    <row r="161" spans="1:10" x14ac:dyDescent="0.25">
      <c r="A161" s="104">
        <v>9</v>
      </c>
      <c r="B161" s="105"/>
      <c r="C161" s="105"/>
      <c r="D161" s="105"/>
      <c r="E161" s="105">
        <f t="shared" si="4"/>
        <v>0</v>
      </c>
      <c r="F161" s="105"/>
      <c r="G161" s="105"/>
      <c r="H161" s="105"/>
      <c r="I161" s="105"/>
      <c r="J161" s="105"/>
    </row>
    <row r="162" spans="1:10" x14ac:dyDescent="0.25">
      <c r="A162" s="104">
        <v>10</v>
      </c>
      <c r="B162" s="105"/>
      <c r="C162" s="105"/>
      <c r="D162" s="105"/>
      <c r="E162" s="105">
        <f t="shared" si="4"/>
        <v>0</v>
      </c>
      <c r="F162" s="105"/>
      <c r="G162" s="105"/>
      <c r="H162" s="105"/>
      <c r="I162" s="105"/>
      <c r="J162" s="105"/>
    </row>
    <row r="163" spans="1:10" x14ac:dyDescent="0.25">
      <c r="A163" s="104">
        <v>11</v>
      </c>
      <c r="B163" s="105"/>
      <c r="C163" s="105"/>
      <c r="D163" s="105"/>
      <c r="E163" s="105">
        <f t="shared" si="4"/>
        <v>0</v>
      </c>
      <c r="F163" s="105"/>
      <c r="G163" s="105"/>
      <c r="H163" s="105"/>
      <c r="I163" s="105"/>
      <c r="J163" s="105"/>
    </row>
    <row r="164" spans="1:10" x14ac:dyDescent="0.25">
      <c r="A164" s="104">
        <v>12</v>
      </c>
      <c r="B164" s="105"/>
      <c r="C164" s="105"/>
      <c r="D164" s="105"/>
      <c r="E164" s="105">
        <f t="shared" si="4"/>
        <v>0</v>
      </c>
      <c r="F164" s="105"/>
      <c r="G164" s="105"/>
      <c r="H164" s="105"/>
      <c r="I164" s="105"/>
      <c r="J164" s="105"/>
    </row>
    <row r="165" spans="1:10" x14ac:dyDescent="0.25">
      <c r="A165" s="104">
        <v>13</v>
      </c>
      <c r="B165" s="105"/>
      <c r="C165" s="105"/>
      <c r="D165" s="105"/>
      <c r="E165" s="105">
        <f t="shared" si="4"/>
        <v>0</v>
      </c>
      <c r="F165" s="105"/>
      <c r="G165" s="105"/>
      <c r="H165" s="105"/>
      <c r="I165" s="105"/>
      <c r="J165" s="105"/>
    </row>
    <row r="166" spans="1:10" x14ac:dyDescent="0.25">
      <c r="A166" s="104">
        <v>14</v>
      </c>
      <c r="B166" s="105"/>
      <c r="C166" s="105"/>
      <c r="D166" s="105"/>
      <c r="E166" s="105">
        <f t="shared" si="4"/>
        <v>0</v>
      </c>
      <c r="F166" s="105"/>
      <c r="G166" s="105"/>
      <c r="H166" s="105"/>
      <c r="I166" s="105"/>
      <c r="J166" s="105"/>
    </row>
    <row r="167" spans="1:10" x14ac:dyDescent="0.25">
      <c r="A167" s="104">
        <v>15</v>
      </c>
      <c r="B167" s="105"/>
      <c r="C167" s="105"/>
      <c r="D167" s="105"/>
      <c r="E167" s="105">
        <f t="shared" si="4"/>
        <v>0</v>
      </c>
      <c r="F167" s="105"/>
      <c r="G167" s="105"/>
      <c r="H167" s="105"/>
      <c r="I167" s="105"/>
      <c r="J167" s="105"/>
    </row>
    <row r="168" spans="1:10" x14ac:dyDescent="0.25">
      <c r="A168" s="104">
        <v>16</v>
      </c>
      <c r="B168" s="105"/>
      <c r="C168" s="105"/>
      <c r="D168" s="105"/>
      <c r="E168" s="105">
        <f t="shared" si="4"/>
        <v>0</v>
      </c>
      <c r="F168" s="105"/>
      <c r="G168" s="105"/>
      <c r="H168" s="105"/>
      <c r="I168" s="105"/>
      <c r="J168" s="105"/>
    </row>
    <row r="169" spans="1:10" x14ac:dyDescent="0.25">
      <c r="A169" s="104">
        <v>17</v>
      </c>
      <c r="B169" s="105"/>
      <c r="C169" s="105"/>
      <c r="D169" s="105"/>
      <c r="E169" s="105">
        <f t="shared" si="4"/>
        <v>0</v>
      </c>
      <c r="F169" s="105"/>
      <c r="G169" s="105"/>
      <c r="H169" s="105"/>
      <c r="I169" s="105"/>
      <c r="J169" s="105"/>
    </row>
    <row r="170" spans="1:10" x14ac:dyDescent="0.25">
      <c r="A170" s="104">
        <v>18</v>
      </c>
      <c r="B170" s="105"/>
      <c r="C170" s="105"/>
      <c r="D170" s="105"/>
      <c r="E170" s="105">
        <f t="shared" si="4"/>
        <v>0</v>
      </c>
      <c r="F170" s="105"/>
      <c r="G170" s="105"/>
      <c r="H170" s="105"/>
      <c r="I170" s="105"/>
      <c r="J170" s="105"/>
    </row>
    <row r="171" spans="1:10" x14ac:dyDescent="0.25">
      <c r="A171" s="104">
        <v>19</v>
      </c>
      <c r="B171" s="105"/>
      <c r="C171" s="105"/>
      <c r="D171" s="105"/>
      <c r="E171" s="105">
        <f t="shared" si="4"/>
        <v>0</v>
      </c>
      <c r="F171" s="105"/>
      <c r="G171" s="105"/>
      <c r="H171" s="105"/>
      <c r="I171" s="105"/>
      <c r="J171" s="105"/>
    </row>
    <row r="172" spans="1:10" x14ac:dyDescent="0.25">
      <c r="A172" s="104">
        <v>20</v>
      </c>
      <c r="B172" s="105"/>
      <c r="C172" s="105"/>
      <c r="D172" s="105"/>
      <c r="E172" s="105">
        <f t="shared" si="4"/>
        <v>0</v>
      </c>
      <c r="F172" s="105"/>
      <c r="G172" s="105"/>
      <c r="H172" s="105"/>
      <c r="I172" s="105"/>
      <c r="J172" s="105"/>
    </row>
    <row r="173" spans="1:10" x14ac:dyDescent="0.25">
      <c r="A173" s="104"/>
      <c r="B173" s="105"/>
      <c r="C173" s="105"/>
      <c r="D173" s="105"/>
      <c r="E173" s="105"/>
      <c r="F173" s="105"/>
      <c r="G173" s="105"/>
      <c r="H173" s="105"/>
      <c r="I173" s="105"/>
      <c r="J173" s="105"/>
    </row>
    <row r="174" spans="1:10" x14ac:dyDescent="0.25">
      <c r="A174" s="104"/>
      <c r="B174" s="105"/>
      <c r="C174" s="105"/>
      <c r="D174" s="105"/>
      <c r="E174" s="105"/>
      <c r="F174" s="105"/>
      <c r="G174" s="105"/>
      <c r="H174" s="105"/>
      <c r="I174" s="105"/>
      <c r="J174" s="105"/>
    </row>
    <row r="175" spans="1:10" x14ac:dyDescent="0.25">
      <c r="A175" s="104"/>
      <c r="B175" s="105"/>
      <c r="C175" s="105"/>
      <c r="D175" s="105"/>
      <c r="E175" s="105"/>
      <c r="F175" s="105"/>
      <c r="G175" s="105"/>
      <c r="H175" s="105"/>
      <c r="I175" s="105"/>
      <c r="J175" s="105"/>
    </row>
  </sheetData>
  <mergeCells count="77">
    <mergeCell ref="A149:J149"/>
    <mergeCell ref="A150:J150"/>
    <mergeCell ref="A151:A152"/>
    <mergeCell ref="B151:B152"/>
    <mergeCell ref="C151:C152"/>
    <mergeCell ref="D151:D152"/>
    <mergeCell ref="E151:E152"/>
    <mergeCell ref="F151:F152"/>
    <mergeCell ref="G151:H151"/>
    <mergeCell ref="I151:I152"/>
    <mergeCell ref="J151:J152"/>
    <mergeCell ref="A120:J120"/>
    <mergeCell ref="A121:J121"/>
    <mergeCell ref="A122:A123"/>
    <mergeCell ref="B122:B123"/>
    <mergeCell ref="C122:C123"/>
    <mergeCell ref="D122:D123"/>
    <mergeCell ref="E122:E123"/>
    <mergeCell ref="F122:F123"/>
    <mergeCell ref="G122:H122"/>
    <mergeCell ref="I122:I123"/>
    <mergeCell ref="J122:J123"/>
    <mergeCell ref="A91:J91"/>
    <mergeCell ref="A92:J92"/>
    <mergeCell ref="A93:A94"/>
    <mergeCell ref="B93:B94"/>
    <mergeCell ref="C93:C94"/>
    <mergeCell ref="D93:D94"/>
    <mergeCell ref="E93:E94"/>
    <mergeCell ref="F93:F94"/>
    <mergeCell ref="G93:H93"/>
    <mergeCell ref="I93:I94"/>
    <mergeCell ref="J93:J94"/>
    <mergeCell ref="A62:J62"/>
    <mergeCell ref="A63:J63"/>
    <mergeCell ref="A64:A65"/>
    <mergeCell ref="B64:B65"/>
    <mergeCell ref="C64:C65"/>
    <mergeCell ref="D64:D65"/>
    <mergeCell ref="E64:E65"/>
    <mergeCell ref="F64:F65"/>
    <mergeCell ref="G64:H64"/>
    <mergeCell ref="I64:I65"/>
    <mergeCell ref="J64:J65"/>
    <mergeCell ref="A33:J33"/>
    <mergeCell ref="A34:J34"/>
    <mergeCell ref="A35:A36"/>
    <mergeCell ref="B35:B36"/>
    <mergeCell ref="C35:C36"/>
    <mergeCell ref="D35:D36"/>
    <mergeCell ref="E35:E36"/>
    <mergeCell ref="F35:F36"/>
    <mergeCell ref="G35:H35"/>
    <mergeCell ref="I35:I36"/>
    <mergeCell ref="J35:J36"/>
    <mergeCell ref="A17:J17"/>
    <mergeCell ref="A18:J18"/>
    <mergeCell ref="A19:A20"/>
    <mergeCell ref="B19:B20"/>
    <mergeCell ref="C19:C20"/>
    <mergeCell ref="D19:D20"/>
    <mergeCell ref="E19:E20"/>
    <mergeCell ref="F19:F20"/>
    <mergeCell ref="G19:H19"/>
    <mergeCell ref="I19:I20"/>
    <mergeCell ref="J19:J20"/>
    <mergeCell ref="J3:J4"/>
    <mergeCell ref="A1:J1"/>
    <mergeCell ref="A2:J2"/>
    <mergeCell ref="A3:A4"/>
    <mergeCell ref="B3:B4"/>
    <mergeCell ref="C3:C4"/>
    <mergeCell ref="D3:D4"/>
    <mergeCell ref="E3:E4"/>
    <mergeCell ref="F3:F4"/>
    <mergeCell ref="G3:H3"/>
    <mergeCell ref="I3:I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E151A-E6CB-4B3A-B55C-C8D8A283BAD4}">
  <dimension ref="A1:AC18"/>
  <sheetViews>
    <sheetView workbookViewId="0">
      <selection activeCell="L18" sqref="L18"/>
    </sheetView>
  </sheetViews>
  <sheetFormatPr defaultColWidth="10.42578125" defaultRowHeight="24" x14ac:dyDescent="0.25"/>
  <cols>
    <col min="1" max="1" width="15.5703125" style="26" customWidth="1"/>
    <col min="2" max="2" width="5.85546875" style="26" bestFit="1" customWidth="1"/>
    <col min="3" max="3" width="5" style="26" bestFit="1" customWidth="1"/>
    <col min="4" max="4" width="5.85546875" style="26" bestFit="1" customWidth="1"/>
    <col min="5" max="5" width="5" style="26" bestFit="1" customWidth="1"/>
    <col min="6" max="6" width="5.85546875" style="26" bestFit="1" customWidth="1"/>
    <col min="7" max="7" width="5" style="26" bestFit="1" customWidth="1"/>
    <col min="8" max="8" width="5.85546875" style="26" bestFit="1" customWidth="1"/>
    <col min="9" max="9" width="5" style="26" bestFit="1" customWidth="1"/>
    <col min="10" max="10" width="7.85546875" style="26" customWidth="1"/>
    <col min="11" max="11" width="8" style="26" customWidth="1"/>
    <col min="12" max="12" width="5.85546875" style="26" bestFit="1" customWidth="1"/>
    <col min="13" max="13" width="5" style="26" bestFit="1" customWidth="1"/>
    <col min="14" max="14" width="5.85546875" style="26" bestFit="1" customWidth="1"/>
    <col min="15" max="15" width="5" style="26" bestFit="1" customWidth="1"/>
    <col min="16" max="16" width="5.85546875" style="26" bestFit="1" customWidth="1"/>
    <col min="17" max="17" width="5" style="26" bestFit="1" customWidth="1"/>
    <col min="18" max="18" width="5.85546875" style="26" bestFit="1" customWidth="1"/>
    <col min="19" max="19" width="5" style="26" bestFit="1" customWidth="1"/>
    <col min="20" max="20" width="5.85546875" style="26" bestFit="1" customWidth="1"/>
    <col min="21" max="21" width="5" style="26" bestFit="1" customWidth="1"/>
    <col min="22" max="22" width="5.85546875" style="26" bestFit="1" customWidth="1"/>
    <col min="23" max="23" width="5" style="26" bestFit="1" customWidth="1"/>
    <col min="24" max="24" width="9.28515625" style="26" customWidth="1"/>
    <col min="25" max="25" width="9.5703125" style="26" customWidth="1"/>
    <col min="26" max="26" width="5.85546875" style="26" bestFit="1" customWidth="1"/>
    <col min="27" max="27" width="5" style="26" bestFit="1" customWidth="1"/>
    <col min="28" max="28" width="5.85546875" style="26" bestFit="1" customWidth="1"/>
    <col min="29" max="29" width="5" style="26" bestFit="1" customWidth="1"/>
    <col min="30" max="16384" width="10.42578125" style="26"/>
  </cols>
  <sheetData>
    <row r="1" spans="1:29" x14ac:dyDescent="0.25">
      <c r="A1" s="149" t="s">
        <v>87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1"/>
    </row>
    <row r="2" spans="1:29" x14ac:dyDescent="0.25">
      <c r="A2" s="152" t="s">
        <v>88</v>
      </c>
      <c r="B2" s="153" t="s">
        <v>89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5"/>
      <c r="P2" s="153" t="s">
        <v>90</v>
      </c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5"/>
    </row>
    <row r="3" spans="1:29" x14ac:dyDescent="0.25">
      <c r="A3" s="152"/>
      <c r="B3" s="146" t="s">
        <v>91</v>
      </c>
      <c r="C3" s="146"/>
      <c r="D3" s="146" t="s">
        <v>92</v>
      </c>
      <c r="E3" s="146"/>
      <c r="F3" s="146" t="s">
        <v>93</v>
      </c>
      <c r="G3" s="146"/>
      <c r="H3" s="146" t="s">
        <v>94</v>
      </c>
      <c r="I3" s="146"/>
      <c r="J3" s="147" t="s">
        <v>95</v>
      </c>
      <c r="K3" s="148"/>
      <c r="L3" s="147" t="s">
        <v>96</v>
      </c>
      <c r="M3" s="148"/>
      <c r="N3" s="147" t="s">
        <v>11</v>
      </c>
      <c r="O3" s="148"/>
      <c r="P3" s="146" t="s">
        <v>91</v>
      </c>
      <c r="Q3" s="146"/>
      <c r="R3" s="146" t="s">
        <v>92</v>
      </c>
      <c r="S3" s="146"/>
      <c r="T3" s="146" t="s">
        <v>93</v>
      </c>
      <c r="U3" s="146"/>
      <c r="V3" s="146" t="s">
        <v>94</v>
      </c>
      <c r="W3" s="146"/>
      <c r="X3" s="147" t="s">
        <v>95</v>
      </c>
      <c r="Y3" s="148"/>
      <c r="Z3" s="147" t="s">
        <v>96</v>
      </c>
      <c r="AA3" s="148"/>
      <c r="AB3" s="147" t="s">
        <v>11</v>
      </c>
      <c r="AC3" s="148"/>
    </row>
    <row r="4" spans="1:29" x14ac:dyDescent="0.25">
      <c r="A4" s="152"/>
      <c r="B4" s="106" t="s">
        <v>97</v>
      </c>
      <c r="C4" s="106" t="s">
        <v>98</v>
      </c>
      <c r="D4" s="106" t="s">
        <v>97</v>
      </c>
      <c r="E4" s="106" t="s">
        <v>98</v>
      </c>
      <c r="F4" s="106" t="s">
        <v>97</v>
      </c>
      <c r="G4" s="106" t="s">
        <v>98</v>
      </c>
      <c r="H4" s="106" t="s">
        <v>97</v>
      </c>
      <c r="I4" s="106" t="s">
        <v>98</v>
      </c>
      <c r="J4" s="106" t="s">
        <v>97</v>
      </c>
      <c r="K4" s="106" t="s">
        <v>98</v>
      </c>
      <c r="L4" s="106" t="s">
        <v>97</v>
      </c>
      <c r="M4" s="106" t="s">
        <v>98</v>
      </c>
      <c r="N4" s="106" t="s">
        <v>97</v>
      </c>
      <c r="O4" s="106" t="s">
        <v>98</v>
      </c>
      <c r="P4" s="106" t="s">
        <v>97</v>
      </c>
      <c r="Q4" s="106" t="s">
        <v>98</v>
      </c>
      <c r="R4" s="106" t="s">
        <v>97</v>
      </c>
      <c r="S4" s="106" t="s">
        <v>98</v>
      </c>
      <c r="T4" s="106" t="s">
        <v>97</v>
      </c>
      <c r="U4" s="106" t="s">
        <v>98</v>
      </c>
      <c r="V4" s="106" t="s">
        <v>97</v>
      </c>
      <c r="W4" s="106" t="s">
        <v>98</v>
      </c>
      <c r="X4" s="106" t="s">
        <v>97</v>
      </c>
      <c r="Y4" s="106" t="s">
        <v>98</v>
      </c>
      <c r="Z4" s="106" t="s">
        <v>97</v>
      </c>
      <c r="AA4" s="106" t="s">
        <v>98</v>
      </c>
      <c r="AB4" s="106" t="s">
        <v>97</v>
      </c>
      <c r="AC4" s="106" t="s">
        <v>98</v>
      </c>
    </row>
    <row r="5" spans="1:29" x14ac:dyDescent="0.25">
      <c r="A5" s="104" t="s">
        <v>13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</row>
    <row r="6" spans="1:29" x14ac:dyDescent="0.25">
      <c r="A6" s="104" t="s">
        <v>14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</row>
    <row r="7" spans="1:29" x14ac:dyDescent="0.25">
      <c r="A7" s="104" t="s">
        <v>15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</row>
    <row r="8" spans="1:29" x14ac:dyDescent="0.25">
      <c r="A8" s="104" t="s">
        <v>16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</row>
    <row r="9" spans="1:29" x14ac:dyDescent="0.25">
      <c r="A9" s="104" t="s">
        <v>17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</row>
    <row r="10" spans="1:29" x14ac:dyDescent="0.25">
      <c r="A10" s="104" t="s">
        <v>18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</row>
    <row r="11" spans="1:29" x14ac:dyDescent="0.25">
      <c r="A11" s="104" t="s">
        <v>19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</row>
    <row r="12" spans="1:29" x14ac:dyDescent="0.25">
      <c r="A12" s="104" t="s">
        <v>20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</row>
    <row r="13" spans="1:29" x14ac:dyDescent="0.25">
      <c r="A13" s="104" t="s">
        <v>21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</row>
    <row r="14" spans="1:29" x14ac:dyDescent="0.25">
      <c r="A14" s="104" t="s">
        <v>22</v>
      </c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</row>
    <row r="15" spans="1:29" x14ac:dyDescent="0.25">
      <c r="A15" s="104" t="s">
        <v>23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</row>
    <row r="16" spans="1:29" x14ac:dyDescent="0.25">
      <c r="A16" s="104" t="s">
        <v>24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</row>
    <row r="17" spans="1:1" x14ac:dyDescent="0.25">
      <c r="A17" s="22" t="s">
        <v>100</v>
      </c>
    </row>
    <row r="18" spans="1:1" x14ac:dyDescent="0.25">
      <c r="A18" s="22" t="s">
        <v>101</v>
      </c>
    </row>
  </sheetData>
  <mergeCells count="18">
    <mergeCell ref="N3:O3"/>
    <mergeCell ref="P3:Q3"/>
    <mergeCell ref="R3:S3"/>
    <mergeCell ref="T3:U3"/>
    <mergeCell ref="V3:W3"/>
    <mergeCell ref="X3:Y3"/>
    <mergeCell ref="A1:AC1"/>
    <mergeCell ref="A2:A4"/>
    <mergeCell ref="B2:O2"/>
    <mergeCell ref="P2:AC2"/>
    <mergeCell ref="B3:C3"/>
    <mergeCell ref="D3:E3"/>
    <mergeCell ref="F3:G3"/>
    <mergeCell ref="H3:I3"/>
    <mergeCell ref="J3:K3"/>
    <mergeCell ref="L3:M3"/>
    <mergeCell ref="Z3:AA3"/>
    <mergeCell ref="AB3:AC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423CB532781244AE1475C999E696AD" ma:contentTypeVersion="4" ma:contentTypeDescription="Create a new document." ma:contentTypeScope="" ma:versionID="d19b95f0017de9d25c97bc60c17f9f92">
  <xsd:schema xmlns:xsd="http://www.w3.org/2001/XMLSchema" xmlns:xs="http://www.w3.org/2001/XMLSchema" xmlns:p="http://schemas.microsoft.com/office/2006/metadata/properties" xmlns:ns2="940ffcf8-f4d9-444d-8ebb-a5253b23b9aa" targetNamespace="http://schemas.microsoft.com/office/2006/metadata/properties" ma:root="true" ma:fieldsID="8d73c317880cc6e2f1c028da65f17462" ns2:_="">
    <xsd:import namespace="940ffcf8-f4d9-444d-8ebb-a5253b23b9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0ffcf8-f4d9-444d-8ebb-a5253b23b9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B624AA-37E7-4A24-8C44-9351C69BA9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0ffcf8-f4d9-444d-8ebb-a5253b23b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908BC8-46E7-4F27-83DD-33FEB7F886B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994623D-6F35-4F40-9A19-6DEE819B90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ภาพรวมการใช้พลังงาน</vt:lpstr>
      <vt:lpstr>ไฟฟ้า</vt:lpstr>
      <vt:lpstr>น้ำประปา</vt:lpstr>
      <vt:lpstr>น้ำมันเชื้อเพลิง</vt:lpstr>
      <vt:lpstr>กระดาษ</vt:lpstr>
      <vt:lpstr>ฟอร์มรายงานน้ำมัน</vt:lpstr>
      <vt:lpstr>ฟอร์มรายงานการใช้กระดาษ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Onchuda Chaitam (อรชุดา ชัยธรรม)</cp:lastModifiedBy>
  <cp:revision/>
  <dcterms:created xsi:type="dcterms:W3CDTF">2025-04-17T04:32:05Z</dcterms:created>
  <dcterms:modified xsi:type="dcterms:W3CDTF">2025-10-25T17:53:17Z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0x01010036423CB532781244AE1475C999E696AD</vt:lpwstr>
  </property>
</Properties>
</file>